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Galkin\Desktop\РОНКТД\форум_2022\Конкурс_2022\отборочный этап\для АЦ\"/>
    </mc:Choice>
  </mc:AlternateContent>
  <xr:revisionPtr revIDLastSave="0" documentId="13_ncr:1_{97E829D2-C181-446C-948E-D002CBF048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заявка" sheetId="1" r:id="rId1"/>
    <sheet name="pub_output=csv" sheetId="3" state="hidden" r:id="rId2"/>
    <sheet name="сервисный" sheetId="2" state="hidden" r:id="rId3"/>
  </sheets>
  <definedNames>
    <definedName name="_xlnm._FilterDatabase" localSheetId="2" hidden="1">сервисный!$C$4:$P$5</definedName>
    <definedName name="ExternalData_1" localSheetId="1" hidden="1">'pub_output=csv'!$A$1:$M$34</definedName>
    <definedName name="АЦСНК">сервисный!$P$6:INDEX(сервисный!$P$6:$P$45,MATCH("",сервисный!$P$6:$P$45,0)-1,0)</definedName>
    <definedName name="_xlnm.Print_Area" localSheetId="0">заявка!$C$1:$I$74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" l="1"/>
  <c r="E6" i="2"/>
  <c r="R6" i="2" s="1"/>
  <c r="D6" i="2"/>
  <c r="Q6" i="2" s="1"/>
  <c r="G7" i="2"/>
  <c r="S7" i="2" s="1"/>
  <c r="H7" i="2"/>
  <c r="T7" i="2" s="1"/>
  <c r="I7" i="2"/>
  <c r="U7" i="2" s="1"/>
  <c r="J7" i="2"/>
  <c r="V7" i="2" s="1"/>
  <c r="K7" i="2"/>
  <c r="W7" i="2" s="1"/>
  <c r="L7" i="2"/>
  <c r="X7" i="2" s="1"/>
  <c r="M7" i="2"/>
  <c r="N7" i="2"/>
  <c r="Z7" i="2" s="1"/>
  <c r="O7" i="2"/>
  <c r="AA7" i="2" s="1"/>
  <c r="G8" i="2"/>
  <c r="S8" i="2" s="1"/>
  <c r="H8" i="2"/>
  <c r="T8" i="2" s="1"/>
  <c r="I8" i="2"/>
  <c r="U8" i="2" s="1"/>
  <c r="J8" i="2"/>
  <c r="K8" i="2"/>
  <c r="W8" i="2" s="1"/>
  <c r="L8" i="2"/>
  <c r="X8" i="2" s="1"/>
  <c r="M8" i="2"/>
  <c r="Y8" i="2" s="1"/>
  <c r="N8" i="2"/>
  <c r="Z8" i="2" s="1"/>
  <c r="O8" i="2"/>
  <c r="AA8" i="2" s="1"/>
  <c r="G9" i="2"/>
  <c r="S9" i="2" s="1"/>
  <c r="H9" i="2"/>
  <c r="T9" i="2" s="1"/>
  <c r="I9" i="2"/>
  <c r="U9" i="2" s="1"/>
  <c r="J9" i="2"/>
  <c r="V9" i="2" s="1"/>
  <c r="K9" i="2"/>
  <c r="W9" i="2" s="1"/>
  <c r="L9" i="2"/>
  <c r="X9" i="2" s="1"/>
  <c r="M9" i="2"/>
  <c r="Y9" i="2" s="1"/>
  <c r="N9" i="2"/>
  <c r="Z9" i="2" s="1"/>
  <c r="O9" i="2"/>
  <c r="AA9" i="2" s="1"/>
  <c r="G10" i="2"/>
  <c r="S10" i="2" s="1"/>
  <c r="H10" i="2"/>
  <c r="T10" i="2" s="1"/>
  <c r="I10" i="2"/>
  <c r="U10" i="2" s="1"/>
  <c r="J10" i="2"/>
  <c r="V10" i="2" s="1"/>
  <c r="K10" i="2"/>
  <c r="W10" i="2" s="1"/>
  <c r="L10" i="2"/>
  <c r="X10" i="2" s="1"/>
  <c r="M10" i="2"/>
  <c r="Y10" i="2" s="1"/>
  <c r="N10" i="2"/>
  <c r="Z10" i="2" s="1"/>
  <c r="O10" i="2"/>
  <c r="AA10" i="2" s="1"/>
  <c r="G11" i="2"/>
  <c r="S11" i="2" s="1"/>
  <c r="H11" i="2"/>
  <c r="T11" i="2" s="1"/>
  <c r="I11" i="2"/>
  <c r="U11" i="2" s="1"/>
  <c r="J11" i="2"/>
  <c r="V11" i="2" s="1"/>
  <c r="K11" i="2"/>
  <c r="W11" i="2" s="1"/>
  <c r="L11" i="2"/>
  <c r="X11" i="2" s="1"/>
  <c r="M11" i="2"/>
  <c r="Y11" i="2" s="1"/>
  <c r="N11" i="2"/>
  <c r="Z11" i="2" s="1"/>
  <c r="O11" i="2"/>
  <c r="AA11" i="2" s="1"/>
  <c r="G12" i="2"/>
  <c r="S12" i="2" s="1"/>
  <c r="H12" i="2"/>
  <c r="T12" i="2" s="1"/>
  <c r="I12" i="2"/>
  <c r="U12" i="2" s="1"/>
  <c r="J12" i="2"/>
  <c r="V12" i="2" s="1"/>
  <c r="K12" i="2"/>
  <c r="W12" i="2" s="1"/>
  <c r="L12" i="2"/>
  <c r="X12" i="2" s="1"/>
  <c r="M12" i="2"/>
  <c r="Y12" i="2" s="1"/>
  <c r="N12" i="2"/>
  <c r="Z12" i="2" s="1"/>
  <c r="O12" i="2"/>
  <c r="AA12" i="2" s="1"/>
  <c r="G13" i="2"/>
  <c r="S13" i="2" s="1"/>
  <c r="H13" i="2"/>
  <c r="T13" i="2" s="1"/>
  <c r="I13" i="2"/>
  <c r="U13" i="2" s="1"/>
  <c r="J13" i="2"/>
  <c r="V13" i="2" s="1"/>
  <c r="K13" i="2"/>
  <c r="W13" i="2" s="1"/>
  <c r="L13" i="2"/>
  <c r="X13" i="2" s="1"/>
  <c r="M13" i="2"/>
  <c r="Y13" i="2" s="1"/>
  <c r="N13" i="2"/>
  <c r="Z13" i="2" s="1"/>
  <c r="O13" i="2"/>
  <c r="AA13" i="2" s="1"/>
  <c r="G14" i="2"/>
  <c r="S14" i="2" s="1"/>
  <c r="H14" i="2"/>
  <c r="T14" i="2" s="1"/>
  <c r="I14" i="2"/>
  <c r="U14" i="2" s="1"/>
  <c r="J14" i="2"/>
  <c r="K14" i="2"/>
  <c r="W14" i="2" s="1"/>
  <c r="L14" i="2"/>
  <c r="X14" i="2" s="1"/>
  <c r="M14" i="2"/>
  <c r="N14" i="2"/>
  <c r="Z14" i="2" s="1"/>
  <c r="O14" i="2"/>
  <c r="AA14" i="2" s="1"/>
  <c r="G15" i="2"/>
  <c r="S15" i="2" s="1"/>
  <c r="H15" i="2"/>
  <c r="T15" i="2" s="1"/>
  <c r="I15" i="2"/>
  <c r="U15" i="2" s="1"/>
  <c r="J15" i="2"/>
  <c r="V15" i="2" s="1"/>
  <c r="K15" i="2"/>
  <c r="W15" i="2" s="1"/>
  <c r="L15" i="2"/>
  <c r="X15" i="2" s="1"/>
  <c r="M15" i="2"/>
  <c r="Y15" i="2" s="1"/>
  <c r="N15" i="2"/>
  <c r="Z15" i="2" s="1"/>
  <c r="O15" i="2"/>
  <c r="AA15" i="2" s="1"/>
  <c r="G16" i="2"/>
  <c r="S16" i="2" s="1"/>
  <c r="H16" i="2"/>
  <c r="T16" i="2" s="1"/>
  <c r="I16" i="2"/>
  <c r="U16" i="2" s="1"/>
  <c r="J16" i="2"/>
  <c r="V16" i="2" s="1"/>
  <c r="K16" i="2"/>
  <c r="W16" i="2" s="1"/>
  <c r="L16" i="2"/>
  <c r="X16" i="2" s="1"/>
  <c r="M16" i="2"/>
  <c r="Y16" i="2" s="1"/>
  <c r="N16" i="2"/>
  <c r="Z16" i="2" s="1"/>
  <c r="O16" i="2"/>
  <c r="AA16" i="2" s="1"/>
  <c r="G17" i="2"/>
  <c r="S17" i="2" s="1"/>
  <c r="H17" i="2"/>
  <c r="T17" i="2" s="1"/>
  <c r="I17" i="2"/>
  <c r="U17" i="2" s="1"/>
  <c r="J17" i="2"/>
  <c r="V17" i="2" s="1"/>
  <c r="K17" i="2"/>
  <c r="W17" i="2" s="1"/>
  <c r="L17" i="2"/>
  <c r="X17" i="2" s="1"/>
  <c r="M17" i="2"/>
  <c r="Y17" i="2" s="1"/>
  <c r="N17" i="2"/>
  <c r="Z17" i="2" s="1"/>
  <c r="O17" i="2"/>
  <c r="AA17" i="2" s="1"/>
  <c r="G18" i="2"/>
  <c r="S18" i="2" s="1"/>
  <c r="H18" i="2"/>
  <c r="T18" i="2" s="1"/>
  <c r="I18" i="2"/>
  <c r="U18" i="2" s="1"/>
  <c r="J18" i="2"/>
  <c r="V18" i="2" s="1"/>
  <c r="K18" i="2"/>
  <c r="W18" i="2" s="1"/>
  <c r="L18" i="2"/>
  <c r="X18" i="2" s="1"/>
  <c r="M18" i="2"/>
  <c r="Y18" i="2" s="1"/>
  <c r="N18" i="2"/>
  <c r="Z18" i="2" s="1"/>
  <c r="O18" i="2"/>
  <c r="AA18" i="2" s="1"/>
  <c r="G19" i="2"/>
  <c r="H19" i="2"/>
  <c r="T19" i="2" s="1"/>
  <c r="I19" i="2"/>
  <c r="U19" i="2" s="1"/>
  <c r="J19" i="2"/>
  <c r="V19" i="2" s="1"/>
  <c r="K19" i="2"/>
  <c r="W19" i="2" s="1"/>
  <c r="L19" i="2"/>
  <c r="X19" i="2" s="1"/>
  <c r="M19" i="2"/>
  <c r="Y19" i="2" s="1"/>
  <c r="N19" i="2"/>
  <c r="Z19" i="2" s="1"/>
  <c r="O19" i="2"/>
  <c r="AA19" i="2" s="1"/>
  <c r="G20" i="2"/>
  <c r="S20" i="2" s="1"/>
  <c r="H20" i="2"/>
  <c r="T20" i="2" s="1"/>
  <c r="I20" i="2"/>
  <c r="U20" i="2" s="1"/>
  <c r="J20" i="2"/>
  <c r="V20" i="2" s="1"/>
  <c r="K20" i="2"/>
  <c r="W20" i="2" s="1"/>
  <c r="L20" i="2"/>
  <c r="X20" i="2" s="1"/>
  <c r="M20" i="2"/>
  <c r="Y20" i="2" s="1"/>
  <c r="N20" i="2"/>
  <c r="Z20" i="2" s="1"/>
  <c r="O20" i="2"/>
  <c r="AA20" i="2" s="1"/>
  <c r="G21" i="2"/>
  <c r="S21" i="2" s="1"/>
  <c r="H21" i="2"/>
  <c r="T21" i="2" s="1"/>
  <c r="I21" i="2"/>
  <c r="U21" i="2" s="1"/>
  <c r="J21" i="2"/>
  <c r="V21" i="2" s="1"/>
  <c r="K21" i="2"/>
  <c r="W21" i="2" s="1"/>
  <c r="L21" i="2"/>
  <c r="X21" i="2" s="1"/>
  <c r="M21" i="2"/>
  <c r="Y21" i="2" s="1"/>
  <c r="N21" i="2"/>
  <c r="Z21" i="2" s="1"/>
  <c r="O21" i="2"/>
  <c r="AA21" i="2" s="1"/>
  <c r="G22" i="2"/>
  <c r="S22" i="2" s="1"/>
  <c r="H22" i="2"/>
  <c r="T22" i="2" s="1"/>
  <c r="I22" i="2"/>
  <c r="U22" i="2" s="1"/>
  <c r="J22" i="2"/>
  <c r="V22" i="2" s="1"/>
  <c r="K22" i="2"/>
  <c r="W22" i="2" s="1"/>
  <c r="L22" i="2"/>
  <c r="X22" i="2" s="1"/>
  <c r="M22" i="2"/>
  <c r="Y22" i="2" s="1"/>
  <c r="N22" i="2"/>
  <c r="Z22" i="2" s="1"/>
  <c r="O22" i="2"/>
  <c r="AA22" i="2" s="1"/>
  <c r="G23" i="2"/>
  <c r="S23" i="2" s="1"/>
  <c r="H23" i="2"/>
  <c r="T23" i="2" s="1"/>
  <c r="I23" i="2"/>
  <c r="U23" i="2" s="1"/>
  <c r="J23" i="2"/>
  <c r="V23" i="2" s="1"/>
  <c r="K23" i="2"/>
  <c r="W23" i="2" s="1"/>
  <c r="L23" i="2"/>
  <c r="X23" i="2" s="1"/>
  <c r="M23" i="2"/>
  <c r="Y23" i="2" s="1"/>
  <c r="N23" i="2"/>
  <c r="Z23" i="2" s="1"/>
  <c r="O23" i="2"/>
  <c r="AA23" i="2" s="1"/>
  <c r="G24" i="2"/>
  <c r="S24" i="2" s="1"/>
  <c r="H24" i="2"/>
  <c r="T24" i="2" s="1"/>
  <c r="I24" i="2"/>
  <c r="U24" i="2" s="1"/>
  <c r="J24" i="2"/>
  <c r="V24" i="2" s="1"/>
  <c r="K24" i="2"/>
  <c r="W24" i="2" s="1"/>
  <c r="L24" i="2"/>
  <c r="X24" i="2" s="1"/>
  <c r="M24" i="2"/>
  <c r="Y24" i="2" s="1"/>
  <c r="N24" i="2"/>
  <c r="Z24" i="2" s="1"/>
  <c r="O24" i="2"/>
  <c r="AA24" i="2" s="1"/>
  <c r="G25" i="2"/>
  <c r="S25" i="2" s="1"/>
  <c r="H25" i="2"/>
  <c r="T25" i="2" s="1"/>
  <c r="I25" i="2"/>
  <c r="U25" i="2" s="1"/>
  <c r="J25" i="2"/>
  <c r="V25" i="2" s="1"/>
  <c r="K25" i="2"/>
  <c r="W25" i="2" s="1"/>
  <c r="L25" i="2"/>
  <c r="X25" i="2" s="1"/>
  <c r="M25" i="2"/>
  <c r="Y25" i="2" s="1"/>
  <c r="N25" i="2"/>
  <c r="Z25" i="2" s="1"/>
  <c r="O25" i="2"/>
  <c r="AA25" i="2" s="1"/>
  <c r="G26" i="2"/>
  <c r="S26" i="2" s="1"/>
  <c r="H26" i="2"/>
  <c r="T26" i="2" s="1"/>
  <c r="I26" i="2"/>
  <c r="U26" i="2" s="1"/>
  <c r="J26" i="2"/>
  <c r="V26" i="2" s="1"/>
  <c r="K26" i="2"/>
  <c r="W26" i="2" s="1"/>
  <c r="L26" i="2"/>
  <c r="X26" i="2" s="1"/>
  <c r="M26" i="2"/>
  <c r="Y26" i="2" s="1"/>
  <c r="N26" i="2"/>
  <c r="Z26" i="2" s="1"/>
  <c r="O26" i="2"/>
  <c r="AA26" i="2" s="1"/>
  <c r="G27" i="2"/>
  <c r="S27" i="2" s="1"/>
  <c r="H27" i="2"/>
  <c r="T27" i="2" s="1"/>
  <c r="I27" i="2"/>
  <c r="U27" i="2" s="1"/>
  <c r="J27" i="2"/>
  <c r="V27" i="2" s="1"/>
  <c r="K27" i="2"/>
  <c r="W27" i="2" s="1"/>
  <c r="L27" i="2"/>
  <c r="X27" i="2" s="1"/>
  <c r="M27" i="2"/>
  <c r="Y27" i="2" s="1"/>
  <c r="N27" i="2"/>
  <c r="Z27" i="2" s="1"/>
  <c r="O27" i="2"/>
  <c r="AA27" i="2" s="1"/>
  <c r="G28" i="2"/>
  <c r="S28" i="2" s="1"/>
  <c r="H28" i="2"/>
  <c r="T28" i="2" s="1"/>
  <c r="I28" i="2"/>
  <c r="U28" i="2" s="1"/>
  <c r="J28" i="2"/>
  <c r="V28" i="2" s="1"/>
  <c r="K28" i="2"/>
  <c r="W28" i="2" s="1"/>
  <c r="L28" i="2"/>
  <c r="X28" i="2" s="1"/>
  <c r="M28" i="2"/>
  <c r="Y28" i="2" s="1"/>
  <c r="N28" i="2"/>
  <c r="Z28" i="2" s="1"/>
  <c r="O28" i="2"/>
  <c r="AA28" i="2" s="1"/>
  <c r="G29" i="2"/>
  <c r="S29" i="2" s="1"/>
  <c r="H29" i="2"/>
  <c r="T29" i="2" s="1"/>
  <c r="I29" i="2"/>
  <c r="U29" i="2" s="1"/>
  <c r="J29" i="2"/>
  <c r="V29" i="2" s="1"/>
  <c r="K29" i="2"/>
  <c r="W29" i="2" s="1"/>
  <c r="L29" i="2"/>
  <c r="X29" i="2" s="1"/>
  <c r="M29" i="2"/>
  <c r="Y29" i="2" s="1"/>
  <c r="N29" i="2"/>
  <c r="Z29" i="2" s="1"/>
  <c r="O29" i="2"/>
  <c r="AA29" i="2" s="1"/>
  <c r="G30" i="2"/>
  <c r="S30" i="2" s="1"/>
  <c r="H30" i="2"/>
  <c r="T30" i="2" s="1"/>
  <c r="I30" i="2"/>
  <c r="U30" i="2" s="1"/>
  <c r="J30" i="2"/>
  <c r="V30" i="2" s="1"/>
  <c r="K30" i="2"/>
  <c r="W30" i="2" s="1"/>
  <c r="L30" i="2"/>
  <c r="X30" i="2" s="1"/>
  <c r="M30" i="2"/>
  <c r="Y30" i="2" s="1"/>
  <c r="N30" i="2"/>
  <c r="Z30" i="2" s="1"/>
  <c r="O30" i="2"/>
  <c r="AA30" i="2" s="1"/>
  <c r="G31" i="2"/>
  <c r="S31" i="2" s="1"/>
  <c r="H31" i="2"/>
  <c r="T31" i="2" s="1"/>
  <c r="I31" i="2"/>
  <c r="U31" i="2" s="1"/>
  <c r="J31" i="2"/>
  <c r="V31" i="2" s="1"/>
  <c r="K31" i="2"/>
  <c r="W31" i="2" s="1"/>
  <c r="L31" i="2"/>
  <c r="X31" i="2" s="1"/>
  <c r="M31" i="2"/>
  <c r="Y31" i="2" s="1"/>
  <c r="N31" i="2"/>
  <c r="Z31" i="2" s="1"/>
  <c r="O31" i="2"/>
  <c r="AA31" i="2" s="1"/>
  <c r="G32" i="2"/>
  <c r="S32" i="2" s="1"/>
  <c r="H32" i="2"/>
  <c r="T32" i="2" s="1"/>
  <c r="I32" i="2"/>
  <c r="U32" i="2" s="1"/>
  <c r="J32" i="2"/>
  <c r="V32" i="2" s="1"/>
  <c r="K32" i="2"/>
  <c r="W32" i="2" s="1"/>
  <c r="L32" i="2"/>
  <c r="X32" i="2" s="1"/>
  <c r="M32" i="2"/>
  <c r="Y32" i="2" s="1"/>
  <c r="N32" i="2"/>
  <c r="Z32" i="2" s="1"/>
  <c r="O32" i="2"/>
  <c r="AA32" i="2" s="1"/>
  <c r="G33" i="2"/>
  <c r="S33" i="2" s="1"/>
  <c r="H33" i="2"/>
  <c r="T33" i="2" s="1"/>
  <c r="I33" i="2"/>
  <c r="U33" i="2" s="1"/>
  <c r="J33" i="2"/>
  <c r="V33" i="2" s="1"/>
  <c r="K33" i="2"/>
  <c r="W33" i="2" s="1"/>
  <c r="L33" i="2"/>
  <c r="X33" i="2" s="1"/>
  <c r="M33" i="2"/>
  <c r="Y33" i="2" s="1"/>
  <c r="N33" i="2"/>
  <c r="Z33" i="2" s="1"/>
  <c r="O33" i="2"/>
  <c r="AA33" i="2" s="1"/>
  <c r="G34" i="2"/>
  <c r="S34" i="2" s="1"/>
  <c r="H34" i="2"/>
  <c r="T34" i="2" s="1"/>
  <c r="I34" i="2"/>
  <c r="U34" i="2" s="1"/>
  <c r="J34" i="2"/>
  <c r="V34" i="2" s="1"/>
  <c r="K34" i="2"/>
  <c r="W34" i="2" s="1"/>
  <c r="L34" i="2"/>
  <c r="X34" i="2" s="1"/>
  <c r="M34" i="2"/>
  <c r="Y34" i="2" s="1"/>
  <c r="N34" i="2"/>
  <c r="Z34" i="2" s="1"/>
  <c r="O34" i="2"/>
  <c r="AA34" i="2" s="1"/>
  <c r="G35" i="2"/>
  <c r="S35" i="2" s="1"/>
  <c r="H35" i="2"/>
  <c r="T35" i="2" s="1"/>
  <c r="I35" i="2"/>
  <c r="U35" i="2" s="1"/>
  <c r="J35" i="2"/>
  <c r="V35" i="2" s="1"/>
  <c r="K35" i="2"/>
  <c r="W35" i="2" s="1"/>
  <c r="L35" i="2"/>
  <c r="X35" i="2" s="1"/>
  <c r="M35" i="2"/>
  <c r="Y35" i="2" s="1"/>
  <c r="N35" i="2"/>
  <c r="Z35" i="2" s="1"/>
  <c r="O35" i="2"/>
  <c r="AA35" i="2" s="1"/>
  <c r="G36" i="2"/>
  <c r="H36" i="2"/>
  <c r="T36" i="2" s="1"/>
  <c r="I36" i="2"/>
  <c r="U36" i="2" s="1"/>
  <c r="J36" i="2"/>
  <c r="V36" i="2" s="1"/>
  <c r="K36" i="2"/>
  <c r="W36" i="2" s="1"/>
  <c r="L36" i="2"/>
  <c r="X36" i="2" s="1"/>
  <c r="M36" i="2"/>
  <c r="N36" i="2"/>
  <c r="Z36" i="2" s="1"/>
  <c r="O36" i="2"/>
  <c r="AA36" i="2" s="1"/>
  <c r="G37" i="2"/>
  <c r="S37" i="2" s="1"/>
  <c r="H37" i="2"/>
  <c r="T37" i="2" s="1"/>
  <c r="I37" i="2"/>
  <c r="U37" i="2" s="1"/>
  <c r="J37" i="2"/>
  <c r="K37" i="2"/>
  <c r="W37" i="2" s="1"/>
  <c r="L37" i="2"/>
  <c r="X37" i="2" s="1"/>
  <c r="M37" i="2"/>
  <c r="N37" i="2"/>
  <c r="O37" i="2"/>
  <c r="AA37" i="2" s="1"/>
  <c r="G38" i="2"/>
  <c r="H38" i="2"/>
  <c r="T38" i="2" s="1"/>
  <c r="I38" i="2"/>
  <c r="U38" i="2" s="1"/>
  <c r="J38" i="2"/>
  <c r="V38" i="2" s="1"/>
  <c r="K38" i="2"/>
  <c r="W38" i="2" s="1"/>
  <c r="L38" i="2"/>
  <c r="X38" i="2" s="1"/>
  <c r="M38" i="2"/>
  <c r="N38" i="2"/>
  <c r="Z38" i="2" s="1"/>
  <c r="O38" i="2"/>
  <c r="AA38" i="2" s="1"/>
  <c r="G39" i="2"/>
  <c r="S39" i="2" s="1"/>
  <c r="H39" i="2"/>
  <c r="T39" i="2" s="1"/>
  <c r="I39" i="2"/>
  <c r="U39" i="2" s="1"/>
  <c r="J39" i="2"/>
  <c r="K39" i="2"/>
  <c r="W39" i="2" s="1"/>
  <c r="L39" i="2"/>
  <c r="X39" i="2" s="1"/>
  <c r="M39" i="2"/>
  <c r="N39" i="2"/>
  <c r="O39" i="2"/>
  <c r="AA39" i="2" s="1"/>
  <c r="G40" i="2"/>
  <c r="H40" i="2"/>
  <c r="T40" i="2" s="1"/>
  <c r="I40" i="2"/>
  <c r="U40" i="2" s="1"/>
  <c r="J40" i="2"/>
  <c r="V40" i="2" s="1"/>
  <c r="K40" i="2"/>
  <c r="W40" i="2" s="1"/>
  <c r="L40" i="2"/>
  <c r="X40" i="2" s="1"/>
  <c r="M40" i="2"/>
  <c r="N40" i="2"/>
  <c r="Z40" i="2" s="1"/>
  <c r="O40" i="2"/>
  <c r="AA40" i="2" s="1"/>
  <c r="G41" i="2"/>
  <c r="S41" i="2" s="1"/>
  <c r="H41" i="2"/>
  <c r="T41" i="2" s="1"/>
  <c r="I41" i="2"/>
  <c r="U41" i="2" s="1"/>
  <c r="J41" i="2"/>
  <c r="K41" i="2"/>
  <c r="W41" i="2" s="1"/>
  <c r="L41" i="2"/>
  <c r="X41" i="2" s="1"/>
  <c r="M41" i="2"/>
  <c r="N41" i="2"/>
  <c r="O41" i="2"/>
  <c r="AA41" i="2" s="1"/>
  <c r="G42" i="2"/>
  <c r="H42" i="2"/>
  <c r="T42" i="2" s="1"/>
  <c r="I42" i="2"/>
  <c r="U42" i="2" s="1"/>
  <c r="J42" i="2"/>
  <c r="V42" i="2" s="1"/>
  <c r="K42" i="2"/>
  <c r="W42" i="2" s="1"/>
  <c r="L42" i="2"/>
  <c r="X42" i="2" s="1"/>
  <c r="M42" i="2"/>
  <c r="N42" i="2"/>
  <c r="Z42" i="2" s="1"/>
  <c r="O42" i="2"/>
  <c r="AA42" i="2" s="1"/>
  <c r="G43" i="2"/>
  <c r="S43" i="2" s="1"/>
  <c r="H43" i="2"/>
  <c r="T43" i="2" s="1"/>
  <c r="I43" i="2"/>
  <c r="U43" i="2" s="1"/>
  <c r="J43" i="2"/>
  <c r="K43" i="2"/>
  <c r="W43" i="2" s="1"/>
  <c r="L43" i="2"/>
  <c r="X43" i="2" s="1"/>
  <c r="M43" i="2"/>
  <c r="N43" i="2"/>
  <c r="O43" i="2"/>
  <c r="AA43" i="2" s="1"/>
  <c r="G44" i="2"/>
  <c r="H44" i="2"/>
  <c r="T44" i="2" s="1"/>
  <c r="I44" i="2"/>
  <c r="U44" i="2" s="1"/>
  <c r="J44" i="2"/>
  <c r="V44" i="2" s="1"/>
  <c r="K44" i="2"/>
  <c r="W44" i="2" s="1"/>
  <c r="L44" i="2"/>
  <c r="X44" i="2" s="1"/>
  <c r="M44" i="2"/>
  <c r="N44" i="2"/>
  <c r="Z44" i="2" s="1"/>
  <c r="O44" i="2"/>
  <c r="AA44" i="2" s="1"/>
  <c r="G45" i="2"/>
  <c r="S45" i="2" s="1"/>
  <c r="H45" i="2"/>
  <c r="T45" i="2" s="1"/>
  <c r="I45" i="2"/>
  <c r="U45" i="2" s="1"/>
  <c r="J45" i="2"/>
  <c r="K45" i="2"/>
  <c r="W45" i="2" s="1"/>
  <c r="L45" i="2"/>
  <c r="X45" i="2" s="1"/>
  <c r="M45" i="2"/>
  <c r="N45" i="2"/>
  <c r="O45" i="2"/>
  <c r="AA45" i="2" s="1"/>
  <c r="G46" i="2"/>
  <c r="H46" i="2"/>
  <c r="T46" i="2" s="1"/>
  <c r="I46" i="2"/>
  <c r="U46" i="2" s="1"/>
  <c r="J46" i="2"/>
  <c r="V46" i="2" s="1"/>
  <c r="K46" i="2"/>
  <c r="W46" i="2" s="1"/>
  <c r="L46" i="2"/>
  <c r="X46" i="2" s="1"/>
  <c r="M46" i="2"/>
  <c r="N46" i="2"/>
  <c r="Z46" i="2" s="1"/>
  <c r="O46" i="2"/>
  <c r="AA46" i="2" s="1"/>
  <c r="G47" i="2"/>
  <c r="S47" i="2" s="1"/>
  <c r="H47" i="2"/>
  <c r="T47" i="2" s="1"/>
  <c r="I47" i="2"/>
  <c r="U47" i="2" s="1"/>
  <c r="J47" i="2"/>
  <c r="K47" i="2"/>
  <c r="W47" i="2" s="1"/>
  <c r="L47" i="2"/>
  <c r="X47" i="2" s="1"/>
  <c r="M47" i="2"/>
  <c r="N47" i="2"/>
  <c r="O47" i="2"/>
  <c r="AA47" i="2" s="1"/>
  <c r="G48" i="2"/>
  <c r="H48" i="2"/>
  <c r="T48" i="2" s="1"/>
  <c r="I48" i="2"/>
  <c r="U48" i="2" s="1"/>
  <c r="J48" i="2"/>
  <c r="V48" i="2" s="1"/>
  <c r="K48" i="2"/>
  <c r="W48" i="2" s="1"/>
  <c r="L48" i="2"/>
  <c r="X48" i="2" s="1"/>
  <c r="M48" i="2"/>
  <c r="N48" i="2"/>
  <c r="Z48" i="2" s="1"/>
  <c r="O48" i="2"/>
  <c r="AA48" i="2" s="1"/>
  <c r="G49" i="2"/>
  <c r="S49" i="2" s="1"/>
  <c r="H49" i="2"/>
  <c r="T49" i="2" s="1"/>
  <c r="I49" i="2"/>
  <c r="U49" i="2" s="1"/>
  <c r="J49" i="2"/>
  <c r="K49" i="2"/>
  <c r="W49" i="2" s="1"/>
  <c r="L49" i="2"/>
  <c r="X49" i="2" s="1"/>
  <c r="M49" i="2"/>
  <c r="N49" i="2"/>
  <c r="O49" i="2"/>
  <c r="AA49" i="2" s="1"/>
  <c r="G50" i="2"/>
  <c r="H50" i="2"/>
  <c r="T50" i="2" s="1"/>
  <c r="I50" i="2"/>
  <c r="U50" i="2" s="1"/>
  <c r="J50" i="2"/>
  <c r="V50" i="2" s="1"/>
  <c r="K50" i="2"/>
  <c r="W50" i="2" s="1"/>
  <c r="L50" i="2"/>
  <c r="X50" i="2" s="1"/>
  <c r="M50" i="2"/>
  <c r="N50" i="2"/>
  <c r="Z50" i="2" s="1"/>
  <c r="O50" i="2"/>
  <c r="AA50" i="2" s="1"/>
  <c r="G51" i="2"/>
  <c r="S51" i="2" s="1"/>
  <c r="H51" i="2"/>
  <c r="T51" i="2" s="1"/>
  <c r="I51" i="2"/>
  <c r="U51" i="2" s="1"/>
  <c r="J51" i="2"/>
  <c r="K51" i="2"/>
  <c r="W51" i="2" s="1"/>
  <c r="L51" i="2"/>
  <c r="X51" i="2" s="1"/>
  <c r="M51" i="2"/>
  <c r="N51" i="2"/>
  <c r="O51" i="2"/>
  <c r="AA51" i="2" s="1"/>
  <c r="G52" i="2"/>
  <c r="H52" i="2"/>
  <c r="I52" i="2"/>
  <c r="U52" i="2" s="1"/>
  <c r="J52" i="2"/>
  <c r="K52" i="2"/>
  <c r="L52" i="2"/>
  <c r="M52" i="2"/>
  <c r="N52" i="2"/>
  <c r="O52" i="2"/>
  <c r="AA52" i="2" s="1"/>
  <c r="G53" i="2"/>
  <c r="S53" i="2" s="1"/>
  <c r="H53" i="2"/>
  <c r="T53" i="2" s="1"/>
  <c r="I53" i="2"/>
  <c r="U53" i="2" s="1"/>
  <c r="J53" i="2"/>
  <c r="K53" i="2"/>
  <c r="W53" i="2" s="1"/>
  <c r="L53" i="2"/>
  <c r="X53" i="2" s="1"/>
  <c r="M53" i="2"/>
  <c r="Y53" i="2" s="1"/>
  <c r="N53" i="2"/>
  <c r="Z53" i="2" s="1"/>
  <c r="O53" i="2"/>
  <c r="AA53" i="2" s="1"/>
  <c r="N6" i="2"/>
  <c r="Z6" i="2" s="1"/>
  <c r="O6" i="2"/>
  <c r="AA6" i="2" s="1"/>
  <c r="P37" i="2"/>
  <c r="P39" i="2"/>
  <c r="P43" i="2"/>
  <c r="P45" i="2"/>
  <c r="P49" i="2"/>
  <c r="P51" i="2"/>
  <c r="Y7" i="2"/>
  <c r="V8" i="2"/>
  <c r="V14" i="2"/>
  <c r="Y14" i="2"/>
  <c r="S19" i="2"/>
  <c r="S36" i="2"/>
  <c r="Y36" i="2"/>
  <c r="V37" i="2"/>
  <c r="Y37" i="2"/>
  <c r="Z37" i="2"/>
  <c r="S38" i="2"/>
  <c r="Y38" i="2"/>
  <c r="V39" i="2"/>
  <c r="Y39" i="2"/>
  <c r="Z39" i="2"/>
  <c r="S40" i="2"/>
  <c r="Y40" i="2"/>
  <c r="V41" i="2"/>
  <c r="Y41" i="2"/>
  <c r="Z41" i="2"/>
  <c r="S42" i="2"/>
  <c r="Y42" i="2"/>
  <c r="V43" i="2"/>
  <c r="Y43" i="2"/>
  <c r="Z43" i="2"/>
  <c r="S44" i="2"/>
  <c r="Y44" i="2"/>
  <c r="V45" i="2"/>
  <c r="Y45" i="2"/>
  <c r="Z45" i="2"/>
  <c r="S46" i="2"/>
  <c r="Y46" i="2"/>
  <c r="V47" i="2"/>
  <c r="Y47" i="2"/>
  <c r="Z47" i="2"/>
  <c r="S48" i="2"/>
  <c r="Y48" i="2"/>
  <c r="V49" i="2"/>
  <c r="Y49" i="2"/>
  <c r="Z49" i="2"/>
  <c r="S50" i="2"/>
  <c r="Y50" i="2"/>
  <c r="V51" i="2"/>
  <c r="Y51" i="2"/>
  <c r="Z51" i="2"/>
  <c r="S52" i="2"/>
  <c r="T52" i="2"/>
  <c r="V52" i="2"/>
  <c r="W52" i="2"/>
  <c r="X52" i="2"/>
  <c r="Y52" i="2"/>
  <c r="Z52" i="2"/>
  <c r="V53" i="2"/>
  <c r="Q39" i="2"/>
  <c r="R39" i="2"/>
  <c r="R41" i="2"/>
  <c r="Q45" i="2"/>
  <c r="R45" i="2"/>
  <c r="R47" i="2"/>
  <c r="Q51" i="2"/>
  <c r="R51" i="2"/>
  <c r="R53" i="2"/>
  <c r="A7" i="2"/>
  <c r="B7" i="2" s="1"/>
  <c r="D7" i="2"/>
  <c r="Q7" i="2" s="1"/>
  <c r="E7" i="2"/>
  <c r="R7" i="2" s="1"/>
  <c r="A8" i="2"/>
  <c r="B8" i="2" s="1"/>
  <c r="D8" i="2"/>
  <c r="Q8" i="2" s="1"/>
  <c r="E8" i="2"/>
  <c r="R8" i="2" s="1"/>
  <c r="A9" i="2"/>
  <c r="C9" i="2" s="1"/>
  <c r="D9" i="2"/>
  <c r="Q9" i="2" s="1"/>
  <c r="E9" i="2"/>
  <c r="R9" i="2" s="1"/>
  <c r="A10" i="2"/>
  <c r="P10" i="2" s="1"/>
  <c r="D10" i="2"/>
  <c r="Q10" i="2" s="1"/>
  <c r="E10" i="2"/>
  <c r="R10" i="2" s="1"/>
  <c r="A11" i="2"/>
  <c r="B11" i="2" s="1"/>
  <c r="D11" i="2"/>
  <c r="Q11" i="2" s="1"/>
  <c r="E11" i="2"/>
  <c r="R11" i="2" s="1"/>
  <c r="A12" i="2"/>
  <c r="B12" i="2" s="1"/>
  <c r="D12" i="2"/>
  <c r="Q12" i="2" s="1"/>
  <c r="E12" i="2"/>
  <c r="R12" i="2" s="1"/>
  <c r="A13" i="2"/>
  <c r="B13" i="2" s="1"/>
  <c r="D13" i="2"/>
  <c r="Q13" i="2" s="1"/>
  <c r="E13" i="2"/>
  <c r="R13" i="2" s="1"/>
  <c r="A14" i="2"/>
  <c r="B14" i="2" s="1"/>
  <c r="D14" i="2"/>
  <c r="Q14" i="2" s="1"/>
  <c r="E14" i="2"/>
  <c r="R14" i="2" s="1"/>
  <c r="A15" i="2"/>
  <c r="C15" i="2" s="1"/>
  <c r="D15" i="2"/>
  <c r="Q15" i="2" s="1"/>
  <c r="E15" i="2"/>
  <c r="R15" i="2" s="1"/>
  <c r="A16" i="2"/>
  <c r="P16" i="2" s="1"/>
  <c r="D16" i="2"/>
  <c r="Q16" i="2" s="1"/>
  <c r="E16" i="2"/>
  <c r="R16" i="2" s="1"/>
  <c r="A17" i="2"/>
  <c r="B17" i="2" s="1"/>
  <c r="D17" i="2"/>
  <c r="Q17" i="2" s="1"/>
  <c r="E17" i="2"/>
  <c r="R17" i="2" s="1"/>
  <c r="A18" i="2"/>
  <c r="B18" i="2" s="1"/>
  <c r="D18" i="2"/>
  <c r="Q18" i="2" s="1"/>
  <c r="E18" i="2"/>
  <c r="R18" i="2" s="1"/>
  <c r="A19" i="2"/>
  <c r="B19" i="2" s="1"/>
  <c r="D19" i="2"/>
  <c r="Q19" i="2" s="1"/>
  <c r="E19" i="2"/>
  <c r="R19" i="2" s="1"/>
  <c r="A20" i="2"/>
  <c r="B20" i="2" s="1"/>
  <c r="D20" i="2"/>
  <c r="Q20" i="2" s="1"/>
  <c r="E20" i="2"/>
  <c r="R20" i="2" s="1"/>
  <c r="A21" i="2"/>
  <c r="C21" i="2" s="1"/>
  <c r="D21" i="2"/>
  <c r="Q21" i="2" s="1"/>
  <c r="E21" i="2"/>
  <c r="R21" i="2" s="1"/>
  <c r="A22" i="2"/>
  <c r="P22" i="2" s="1"/>
  <c r="D22" i="2"/>
  <c r="Q22" i="2" s="1"/>
  <c r="E22" i="2"/>
  <c r="R22" i="2" s="1"/>
  <c r="A23" i="2"/>
  <c r="B23" i="2" s="1"/>
  <c r="D23" i="2"/>
  <c r="Q23" i="2" s="1"/>
  <c r="E23" i="2"/>
  <c r="R23" i="2" s="1"/>
  <c r="A24" i="2"/>
  <c r="C24" i="2" s="1"/>
  <c r="D24" i="2"/>
  <c r="Q24" i="2" s="1"/>
  <c r="E24" i="2"/>
  <c r="R24" i="2" s="1"/>
  <c r="A25" i="2"/>
  <c r="B25" i="2" s="1"/>
  <c r="D25" i="2"/>
  <c r="Q25" i="2" s="1"/>
  <c r="E25" i="2"/>
  <c r="R25" i="2" s="1"/>
  <c r="A26" i="2"/>
  <c r="B26" i="2" s="1"/>
  <c r="D26" i="2"/>
  <c r="Q26" i="2" s="1"/>
  <c r="E26" i="2"/>
  <c r="R26" i="2" s="1"/>
  <c r="A27" i="2"/>
  <c r="C27" i="2" s="1"/>
  <c r="D27" i="2"/>
  <c r="Q27" i="2" s="1"/>
  <c r="E27" i="2"/>
  <c r="R27" i="2" s="1"/>
  <c r="A28" i="2"/>
  <c r="P28" i="2" s="1"/>
  <c r="D28" i="2"/>
  <c r="Q28" i="2" s="1"/>
  <c r="E28" i="2"/>
  <c r="R28" i="2" s="1"/>
  <c r="A29" i="2"/>
  <c r="P29" i="2" s="1"/>
  <c r="D29" i="2"/>
  <c r="Q29" i="2" s="1"/>
  <c r="E29" i="2"/>
  <c r="R29" i="2" s="1"/>
  <c r="A30" i="2"/>
  <c r="B30" i="2" s="1"/>
  <c r="D30" i="2"/>
  <c r="Q30" i="2" s="1"/>
  <c r="E30" i="2"/>
  <c r="R30" i="2" s="1"/>
  <c r="A31" i="2"/>
  <c r="B31" i="2" s="1"/>
  <c r="D31" i="2"/>
  <c r="Q31" i="2" s="1"/>
  <c r="E31" i="2"/>
  <c r="R31" i="2" s="1"/>
  <c r="A32" i="2"/>
  <c r="B32" i="2" s="1"/>
  <c r="D32" i="2"/>
  <c r="Q32" i="2" s="1"/>
  <c r="E32" i="2"/>
  <c r="R32" i="2" s="1"/>
  <c r="A33" i="2"/>
  <c r="C33" i="2" s="1"/>
  <c r="D33" i="2"/>
  <c r="Q33" i="2" s="1"/>
  <c r="E33" i="2"/>
  <c r="R33" i="2" s="1"/>
  <c r="A34" i="2"/>
  <c r="C34" i="2" s="1"/>
  <c r="D34" i="2"/>
  <c r="Q34" i="2" s="1"/>
  <c r="E34" i="2"/>
  <c r="R34" i="2" s="1"/>
  <c r="A35" i="2"/>
  <c r="B35" i="2" s="1"/>
  <c r="D35" i="2"/>
  <c r="Q35" i="2" s="1"/>
  <c r="E35" i="2"/>
  <c r="R35" i="2" s="1"/>
  <c r="A36" i="2"/>
  <c r="P36" i="2" s="1"/>
  <c r="C36" i="2"/>
  <c r="D36" i="2"/>
  <c r="Q36" i="2" s="1"/>
  <c r="E36" i="2"/>
  <c r="R36" i="2" s="1"/>
  <c r="A37" i="2"/>
  <c r="B37" i="2" s="1"/>
  <c r="D37" i="2"/>
  <c r="Q37" i="2" s="1"/>
  <c r="E37" i="2"/>
  <c r="R37" i="2" s="1"/>
  <c r="A38" i="2"/>
  <c r="B38" i="2" s="1"/>
  <c r="D38" i="2"/>
  <c r="Q38" i="2" s="1"/>
  <c r="E38" i="2"/>
  <c r="R38" i="2" s="1"/>
  <c r="A39" i="2"/>
  <c r="C39" i="2" s="1"/>
  <c r="B39" i="2"/>
  <c r="D39" i="2"/>
  <c r="E39" i="2"/>
  <c r="A40" i="2"/>
  <c r="P40" i="2" s="1"/>
  <c r="B40" i="2"/>
  <c r="D40" i="2"/>
  <c r="Q40" i="2" s="1"/>
  <c r="E40" i="2"/>
  <c r="R40" i="2" s="1"/>
  <c r="A41" i="2"/>
  <c r="B41" i="2" s="1"/>
  <c r="C41" i="2"/>
  <c r="D41" i="2"/>
  <c r="Q41" i="2" s="1"/>
  <c r="E41" i="2"/>
  <c r="A42" i="2"/>
  <c r="P42" i="2" s="1"/>
  <c r="C42" i="2"/>
  <c r="D42" i="2"/>
  <c r="Q42" i="2" s="1"/>
  <c r="E42" i="2"/>
  <c r="R42" i="2" s="1"/>
  <c r="A43" i="2"/>
  <c r="B43" i="2" s="1"/>
  <c r="D43" i="2"/>
  <c r="Q43" i="2" s="1"/>
  <c r="E43" i="2"/>
  <c r="R43" i="2" s="1"/>
  <c r="A44" i="2"/>
  <c r="B44" i="2" s="1"/>
  <c r="D44" i="2"/>
  <c r="Q44" i="2" s="1"/>
  <c r="E44" i="2"/>
  <c r="R44" i="2" s="1"/>
  <c r="A45" i="2"/>
  <c r="C45" i="2" s="1"/>
  <c r="B45" i="2"/>
  <c r="D45" i="2"/>
  <c r="E45" i="2"/>
  <c r="A46" i="2"/>
  <c r="P46" i="2" s="1"/>
  <c r="B46" i="2"/>
  <c r="D46" i="2"/>
  <c r="Q46" i="2" s="1"/>
  <c r="E46" i="2"/>
  <c r="R46" i="2" s="1"/>
  <c r="A47" i="2"/>
  <c r="B47" i="2" s="1"/>
  <c r="C47" i="2"/>
  <c r="D47" i="2"/>
  <c r="Q47" i="2" s="1"/>
  <c r="E47" i="2"/>
  <c r="A48" i="2"/>
  <c r="P48" i="2" s="1"/>
  <c r="C48" i="2"/>
  <c r="D48" i="2"/>
  <c r="Q48" i="2" s="1"/>
  <c r="E48" i="2"/>
  <c r="R48" i="2" s="1"/>
  <c r="A49" i="2"/>
  <c r="B49" i="2" s="1"/>
  <c r="D49" i="2"/>
  <c r="Q49" i="2" s="1"/>
  <c r="E49" i="2"/>
  <c r="R49" i="2" s="1"/>
  <c r="A50" i="2"/>
  <c r="B50" i="2" s="1"/>
  <c r="D50" i="2"/>
  <c r="Q50" i="2" s="1"/>
  <c r="E50" i="2"/>
  <c r="R50" i="2" s="1"/>
  <c r="A51" i="2"/>
  <c r="C51" i="2" s="1"/>
  <c r="B51" i="2"/>
  <c r="D51" i="2"/>
  <c r="E51" i="2"/>
  <c r="A52" i="2"/>
  <c r="P52" i="2" s="1"/>
  <c r="B52" i="2"/>
  <c r="D52" i="2"/>
  <c r="Q52" i="2" s="1"/>
  <c r="E52" i="2"/>
  <c r="R52" i="2" s="1"/>
  <c r="A53" i="2"/>
  <c r="B53" i="2" s="1"/>
  <c r="C53" i="2"/>
  <c r="D53" i="2"/>
  <c r="Q53" i="2" s="1"/>
  <c r="E53" i="2"/>
  <c r="H6" i="2"/>
  <c r="T6" i="2" s="1"/>
  <c r="I6" i="2"/>
  <c r="U6" i="2" s="1"/>
  <c r="J6" i="2"/>
  <c r="V6" i="2" s="1"/>
  <c r="K6" i="2"/>
  <c r="W6" i="2" s="1"/>
  <c r="L6" i="2"/>
  <c r="X6" i="2" s="1"/>
  <c r="M6" i="2"/>
  <c r="Y6" i="2" s="1"/>
  <c r="S6" i="2"/>
  <c r="A6" i="2"/>
  <c r="B6" i="2" s="1"/>
  <c r="P50" i="2" l="1"/>
  <c r="P44" i="2"/>
  <c r="P38" i="2"/>
  <c r="B48" i="2"/>
  <c r="B42" i="2"/>
  <c r="B36" i="2"/>
  <c r="AB38" i="2"/>
  <c r="P53" i="2"/>
  <c r="P47" i="2"/>
  <c r="P41" i="2"/>
  <c r="C52" i="2"/>
  <c r="C46" i="2"/>
  <c r="C40" i="2"/>
  <c r="C29" i="2"/>
  <c r="B29" i="2"/>
  <c r="B16" i="2"/>
  <c r="B34" i="2"/>
  <c r="C16" i="2"/>
  <c r="B22" i="2"/>
  <c r="C11" i="2"/>
  <c r="B24" i="2"/>
  <c r="P24" i="2"/>
  <c r="C35" i="2"/>
  <c r="C12" i="2"/>
  <c r="C28" i="2"/>
  <c r="B28" i="2"/>
  <c r="B21" i="2"/>
  <c r="B9" i="2"/>
  <c r="AB24" i="2"/>
  <c r="C10" i="2"/>
  <c r="B10" i="2"/>
  <c r="C22" i="2"/>
  <c r="P30" i="2"/>
  <c r="P7" i="2"/>
  <c r="P19" i="2"/>
  <c r="B33" i="2"/>
  <c r="C18" i="2"/>
  <c r="B15" i="2"/>
  <c r="P18" i="2"/>
  <c r="P13" i="2"/>
  <c r="P31" i="2"/>
  <c r="P12" i="2"/>
  <c r="P25" i="2"/>
  <c r="C30" i="2"/>
  <c r="C23" i="2"/>
  <c r="C17" i="2"/>
  <c r="AB15" i="2"/>
  <c r="P35" i="2"/>
  <c r="P23" i="2"/>
  <c r="P17" i="2"/>
  <c r="P11" i="2"/>
  <c r="AB9" i="2"/>
  <c r="P6" i="2"/>
  <c r="AB8" i="2"/>
  <c r="P34" i="2"/>
  <c r="C6" i="2"/>
  <c r="P33" i="2"/>
  <c r="P27" i="2"/>
  <c r="P21" i="2"/>
  <c r="P15" i="2"/>
  <c r="P9" i="2"/>
  <c r="B27" i="2"/>
  <c r="P32" i="2"/>
  <c r="P26" i="2"/>
  <c r="P20" i="2"/>
  <c r="P14" i="2"/>
  <c r="P8" i="2"/>
  <c r="AB18" i="2"/>
  <c r="AB35" i="2"/>
  <c r="AB47" i="2"/>
  <c r="AB41" i="2"/>
  <c r="AB33" i="2"/>
  <c r="AB32" i="2"/>
  <c r="AB26" i="2"/>
  <c r="AB20" i="2"/>
  <c r="AB49" i="2"/>
  <c r="AB43" i="2"/>
  <c r="AB37" i="2"/>
  <c r="AB21" i="2"/>
  <c r="AB7" i="2"/>
  <c r="AB14" i="2"/>
  <c r="AB31" i="2"/>
  <c r="AB30" i="2"/>
  <c r="AB25" i="2"/>
  <c r="AB23" i="2"/>
  <c r="AB10" i="2"/>
  <c r="AB50" i="2"/>
  <c r="AB39" i="2"/>
  <c r="AB22" i="2"/>
  <c r="AB48" i="2"/>
  <c r="AB46" i="2"/>
  <c r="AB42" i="2"/>
  <c r="AB40" i="2"/>
  <c r="AB36" i="2"/>
  <c r="AB19" i="2"/>
  <c r="AB17" i="2"/>
  <c r="AB45" i="2"/>
  <c r="AB16" i="2"/>
  <c r="AB34" i="2"/>
  <c r="AB11" i="2"/>
  <c r="AB51" i="2"/>
  <c r="AB29" i="2"/>
  <c r="AB44" i="2"/>
  <c r="AB28" i="2"/>
  <c r="AB27" i="2"/>
  <c r="AB13" i="2"/>
  <c r="AB12" i="2"/>
  <c r="AB6" i="2"/>
  <c r="C19" i="2"/>
  <c r="C13" i="2"/>
  <c r="C7" i="2"/>
  <c r="C49" i="2"/>
  <c r="C43" i="2"/>
  <c r="C37" i="2"/>
  <c r="C31" i="2"/>
  <c r="C25" i="2"/>
  <c r="C50" i="2"/>
  <c r="C44" i="2"/>
  <c r="C38" i="2"/>
  <c r="C32" i="2"/>
  <c r="C26" i="2"/>
  <c r="C20" i="2"/>
  <c r="C14" i="2"/>
  <c r="C8" i="2"/>
  <c r="F31" i="1" l="1"/>
  <c r="C32" i="1"/>
  <c r="D4" i="1"/>
  <c r="F33" i="1"/>
  <c r="D5" i="1"/>
  <c r="C34" i="1"/>
  <c r="C33" i="1"/>
  <c r="F32" i="1"/>
  <c r="C30" i="1"/>
  <c r="C31" i="1"/>
  <c r="F30" i="1"/>
  <c r="L31" i="1" l="1"/>
  <c r="L34" i="1" s="1"/>
  <c r="L30" i="1"/>
  <c r="L33" i="1" s="1"/>
  <c r="L32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E1308E7-5CA1-4A1F-8E14-F08A3732FCAC}" keepAlive="1" name="Запрос — pub?output=csv" description="Соединение с запросом &quot;pub?output=csv&quot; в книге." type="5" refreshedVersion="7" background="1" saveData="1">
    <dbPr connection="Provider=Microsoft.Mashup.OleDb.1;Data Source=$Workbook$;Location=&quot;pub?output=csv&quot;;Extended Properties=&quot;&quot;" command="SELECT * FROM [pub?output=csv]"/>
  </connection>
</connections>
</file>

<file path=xl/sharedStrings.xml><?xml version="1.0" encoding="utf-8"?>
<sst xmlns="http://schemas.openxmlformats.org/spreadsheetml/2006/main" count="517" uniqueCount="170">
  <si>
    <t>Стаж работы в области НК, лет</t>
  </si>
  <si>
    <t>Наименование организации</t>
  </si>
  <si>
    <t>Руководитель</t>
  </si>
  <si>
    <t>,</t>
  </si>
  <si>
    <t>действующий на основании:</t>
  </si>
  <si>
    <t>Приложение:</t>
  </si>
  <si>
    <t>ИНН</t>
  </si>
  <si>
    <t>ФИО</t>
  </si>
  <si>
    <t>должность</t>
  </si>
  <si>
    <t>Контактное лицо (по вопросам участия в Конкурсе)</t>
  </si>
  <si>
    <t>телефон</t>
  </si>
  <si>
    <t>e-mail</t>
  </si>
  <si>
    <t>Сведения о квалификации (метод/уровень)</t>
  </si>
  <si>
    <t xml:space="preserve">     Настоящим прошу зарегистрировать специалиста:</t>
  </si>
  <si>
    <t>Руководитель организации</t>
  </si>
  <si>
    <t xml:space="preserve">И.О. Фамилия </t>
  </si>
  <si>
    <t>подпись</t>
  </si>
  <si>
    <t>МП</t>
  </si>
  <si>
    <t>ФИО (полностью)</t>
  </si>
  <si>
    <t>размещенного на сайте ronktd.ru)</t>
  </si>
  <si>
    <t>Согласие на обработку персональных данных</t>
  </si>
  <si>
    <t xml:space="preserve">       Подписанием настоящей заявки подтверждаю, что указанный в настоящей заявке участник Конкурса ознакомлен с Положением о Конкурсе и иной официально опубликованной конкурсной документацией, размещенной  в интернет по адресу: https://ronktd.ru/directions/konkurs/, которые являются обязательными для участника Конкурса. </t>
  </si>
  <si>
    <t>1) Согласие на обработку персональных данных</t>
  </si>
  <si>
    <t xml:space="preserve">Приложение к заявке на участие
</t>
  </si>
  <si>
    <t>Фамилия Имя Отчество, дата рождения</t>
  </si>
  <si>
    <t>наименование документа, удостоверяющего личность, номер документа, кем выдан и когда</t>
  </si>
  <si>
    <t xml:space="preserve">    Я уведомлен (-а) и понимаю, что под обработкой персональных данных подразумевается совершение следующих действий (операций): сбор, обработка, запись, систематизация, накопление, хранение, уточнение (обновление, изменение), извлечение, использование, подтверждение, передача (распространение, предоставление, доступ), обезличивание, блокирование, удаление, уничтожение персональных данных по истечении срока действия настоящего согласия в соответствии с Федеральным законом от 27 июля 2006 г. N 152-ФЗ «О персональных данных».</t>
  </si>
  <si>
    <t xml:space="preserve">    Я,</t>
  </si>
  <si>
    <t>Фамилия И.О.</t>
  </si>
  <si>
    <t>ВИК</t>
  </si>
  <si>
    <t>УК</t>
  </si>
  <si>
    <t>РК</t>
  </si>
  <si>
    <t>МК</t>
  </si>
  <si>
    <t>ПВК</t>
  </si>
  <si>
    <t>(заполняется лично конкурсантом)</t>
  </si>
  <si>
    <t>Наименование центра СНК ОПО РОНКТД</t>
  </si>
  <si>
    <t>Город</t>
  </si>
  <si>
    <t>Телефон, e-mail</t>
  </si>
  <si>
    <t>Сроки проведения</t>
  </si>
  <si>
    <t>сроки проведения:</t>
  </si>
  <si>
    <t>контакты:</t>
  </si>
  <si>
    <t>Руководителю регионального отделения по проведению отборочного этапа Конкурса</t>
  </si>
  <si>
    <t>город (организация):</t>
  </si>
  <si>
    <t>+7 (4152) 30-71-81 KhizevaEA@nppkomplex.ru</t>
  </si>
  <si>
    <t>+7 (977) 507-42-02 info@sertinkplus.ru</t>
  </si>
  <si>
    <t>+7 (495) 532-77-22 infotver@naks.ru</t>
  </si>
  <si>
    <t>+7(423) 260-42-10 torgac@mail.ru</t>
  </si>
  <si>
    <t>+7(3852) 22-65-22, ar_gac@mail.ru</t>
  </si>
  <si>
    <t>+(8442) 73-91-56 volga-weld@yandex.ru</t>
  </si>
  <si>
    <t>+7 (342) 206-05-71 naksperm@naks.ru</t>
  </si>
  <si>
    <t>+7(8452) 39-96-88 saratov@naks.ru</t>
  </si>
  <si>
    <t>+7(3452) 67-99-79 cks-naks@mail.ru</t>
  </si>
  <si>
    <t>ВИК+УК</t>
  </si>
  <si>
    <t>ВИК+РК</t>
  </si>
  <si>
    <t>ВИК+УК+РК</t>
  </si>
  <si>
    <t>ВИК+МК+ПВК</t>
  </si>
  <si>
    <t>Номинации</t>
  </si>
  <si>
    <t>или</t>
  </si>
  <si>
    <r>
      <t xml:space="preserve">                                  в номинации </t>
    </r>
    <r>
      <rPr>
        <sz val="11"/>
        <rFont val="Calibri"/>
        <family val="2"/>
        <charset val="204"/>
        <scheme val="minor"/>
      </rPr>
      <t xml:space="preserve">(выбрать одну): </t>
    </r>
  </si>
  <si>
    <r>
      <t xml:space="preserve">в мультиноминации </t>
    </r>
    <r>
      <rPr>
        <sz val="11"/>
        <rFont val="Calibri"/>
        <family val="2"/>
        <charset val="204"/>
        <scheme val="minor"/>
      </rPr>
      <t>(выбрать одну)</t>
    </r>
    <r>
      <rPr>
        <b/>
        <sz val="11"/>
        <rFont val="Calibri"/>
        <family val="2"/>
        <charset val="204"/>
        <scheme val="minor"/>
      </rPr>
      <t>:</t>
    </r>
  </si>
  <si>
    <t>в Конкурсе «Дефектоскопист 2022»</t>
  </si>
  <si>
    <t xml:space="preserve"> </t>
  </si>
  <si>
    <r>
      <t xml:space="preserve">ПО НЕРАЗРУШАЮЩЕМУ КОНТРОЛЮ </t>
    </r>
    <r>
      <rPr>
        <b/>
        <sz val="11"/>
        <color theme="1"/>
        <rFont val="Calibri"/>
        <family val="2"/>
        <charset val="204"/>
      </rPr>
      <t>«ДЕФЕКТОСКОПИСТ 2022»</t>
    </r>
  </si>
  <si>
    <t>Данные об организации, направляющей специалиста на конкурс:</t>
  </si>
  <si>
    <t/>
  </si>
  <si>
    <t>ЗАЯВКА* НА УЧАСТИЕ В ОТБОРОЧНОМ ЭТАПЕ ВСЕРОССИЙСКОГО КОНКУРСА</t>
  </si>
  <si>
    <t>* оформляется отдельно для каждого участника</t>
  </si>
  <si>
    <t>19.04-21.04.2022</t>
  </si>
  <si>
    <t>23.05-27.05.2022</t>
  </si>
  <si>
    <t>15.06-16.06.2022</t>
  </si>
  <si>
    <t>18.05-19.05.2022</t>
  </si>
  <si>
    <t>16.03-18.03.2022</t>
  </si>
  <si>
    <t>12.04-14.04.2022</t>
  </si>
  <si>
    <t>20.04-21.04.2022</t>
  </si>
  <si>
    <t>25.04-28.04.2022</t>
  </si>
  <si>
    <t>18.04-20.04.2022</t>
  </si>
  <si>
    <t>14.03-18.03.2022</t>
  </si>
  <si>
    <t>16.05-20.05.2022</t>
  </si>
  <si>
    <t>26.04-29.04.2022</t>
  </si>
  <si>
    <t>22.03-25.03.2022</t>
  </si>
  <si>
    <t>1.03-4.03.2022</t>
  </si>
  <si>
    <t>02.06-03.06.2022</t>
  </si>
  <si>
    <t>06.04-07.04.2022</t>
  </si>
  <si>
    <t>18.04-22.04.2022</t>
  </si>
  <si>
    <t>17.05-20.05.2022</t>
  </si>
  <si>
    <t>16.05-19.05.2022</t>
  </si>
  <si>
    <t>13.04-15.04.2022</t>
  </si>
  <si>
    <t>11.05-13.05.2022</t>
  </si>
  <si>
    <t>1</t>
  </si>
  <si>
    <t>в качестве участника Конкурса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</si>
  <si>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</si>
  <si>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</si>
  <si>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</si>
  <si>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</si>
  <si>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</si>
  <si>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</si>
  <si>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</si>
  <si>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</si>
  <si>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</si>
  <si>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</si>
  <si>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</si>
  <si>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</si>
  <si>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</si>
  <si>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Город (АЦ)</t>
  </si>
  <si>
    <t>срок</t>
  </si>
  <si>
    <t>контакты</t>
  </si>
  <si>
    <t>Архангельск (ООО «НАКС Архангельск»)</t>
  </si>
  <si>
    <t>+7 (8182) 60-89-39 
 naksarh@mail.ru</t>
  </si>
  <si>
    <t>Барнаул (ООО «ГАЦ АР НАКС»)</t>
  </si>
  <si>
    <t>Владивосток (ООО «Тихоокеанский ГАЦ»)</t>
  </si>
  <si>
    <t>Волгоград (ООО «НВЦ «Сварка»)</t>
  </si>
  <si>
    <t>Вологда (АНО «ВРАЦ»)</t>
  </si>
  <si>
    <t>+7 (8172) 27-23-03 
 vikulov@vologda.ru</t>
  </si>
  <si>
    <t>Ижевск (ООО «НАКС-Ижевск»)</t>
  </si>
  <si>
    <t>+7 (3412) 48-35-38 
 ac@naks-izhevsk.ru</t>
  </si>
  <si>
    <t>Казань (ООО «АНТЦ сварочного оборудования и технологий»)</t>
  </si>
  <si>
    <t>+7 (843) 238-09-49
 oalnk-antc@mail.ru</t>
  </si>
  <si>
    <t>Кемерово (ООО «КЦСК»)</t>
  </si>
  <si>
    <t>+7 (3842)44-14-92 
 kcsk@naks.ru</t>
  </si>
  <si>
    <t>Краснодар (ООО «ЮРГАЦ №3 НАКС»)</t>
  </si>
  <si>
    <t>+7 (861) 224-57-68 
 yur3gac@naks.ru</t>
  </si>
  <si>
    <t>Красноярск (ООО «ГАЦ-ССР»)</t>
  </si>
  <si>
    <t>+7 (391) 230-06-93 
 gac@gacssr.ru</t>
  </si>
  <si>
    <t>Москва (ООО «СЕРТИНК ПЛЮС»)</t>
  </si>
  <si>
    <t>Нижний Новгород (ООО «ГАЦ ВВР»)</t>
  </si>
  <si>
    <t>+7 (831) 216-43-89 
 info@gacvvr.ru</t>
  </si>
  <si>
    <t>Новосибирск (ООО «Аттестационный центр «Сварка»)</t>
  </si>
  <si>
    <t>+7 (383) 363-00-27 
 svarka@ac-svarka.ru</t>
  </si>
  <si>
    <t>Оренбург (ООО «НАКС-ПФО»)</t>
  </si>
  <si>
    <t>+7 (3532) 30-60-09 
 mail@nakspfo.ru</t>
  </si>
  <si>
    <t>Пенза (ООО «НАКС-Пенза»)</t>
  </si>
  <si>
    <t>+7 (8412) 20-37-40 
 office@naks-penza.ru</t>
  </si>
  <si>
    <t>Пермь (ЗАО «ЗУАЦ»)</t>
  </si>
  <si>
    <t>Петропавловск-Камчатский (ООО НПП «КОМПЛЕКС»)</t>
  </si>
  <si>
    <t>Ростов-на-Дону (ООО «ГОССп ЮР»)</t>
  </si>
  <si>
    <t>+7 (863) 333-01-23 
 gac-ur@yandex.ru</t>
  </si>
  <si>
    <t>Санкт-Петербург (ООО «СЗ АНТЦ «Энергомонтаж»)</t>
  </si>
  <si>
    <t>+7 (812) 245-69-64 
 mail@antcszem.ru</t>
  </si>
  <si>
    <t>Саранск, Ульяновск (ООО «Центр СМТК»)</t>
  </si>
  <si>
    <t>+7 (8342) 23-35-81 
 smtksaransk@naks.ru</t>
  </si>
  <si>
    <t>Саратов (ООО «НАКС-Саратов»)</t>
  </si>
  <si>
    <t>Тверь (ООО «НАКС-ТВЕРЬ»)</t>
  </si>
  <si>
    <t>Тольятти (ООО «ССДЦ «Дельта»)</t>
  </si>
  <si>
    <t>+7 (8482) 55-57-42 
 office@ssdc-delta.ru</t>
  </si>
  <si>
    <t>Тула (ООО «АЦ ПРОМЭКСПЕРТ»)</t>
  </si>
  <si>
    <t>+7 (4872) 56-81-26 
 mail@acpromexpert.ru</t>
  </si>
  <si>
    <t>Тюмень (ООО «ЦКС»)</t>
  </si>
  <si>
    <t>Уфа (ООО «АЦ СТС»)</t>
  </si>
  <si>
    <t>+7(347)246-87-25 
 acsts@ufamail.ru</t>
  </si>
  <si>
    <t>Хабаровск (ООО Аттестационный центр «НАКС-Хабаровск»)</t>
  </si>
  <si>
    <t>+7 (4212) 93-43-05
 +7 (924) 217-13-05
 naks.habarovsk@gmail.com</t>
  </si>
  <si>
    <t>Челябинск (ООО «ЦПС «Сварка и Контроль»)</t>
  </si>
  <si>
    <t>+7 (351) 729-94-20 
 centr@svarka74.ru</t>
  </si>
  <si>
    <t>Ярославль (ООО «НАКС-Ярославль»)</t>
  </si>
  <si>
    <t>+7 (4852) 59-41-19 
 Svarka@NAKS-Yaroslavl.ru</t>
  </si>
  <si>
    <t>«_____»__________2022</t>
  </si>
  <si>
    <t>2) Копия действующего (-их) удостоверения (-ий) по методам НК в заявляемой номинации/мультиноминации.</t>
  </si>
  <si>
    <t>3) Документ, подтверждающий производственный стаж по неразрушающему контролю не менее 3-х лет.</t>
  </si>
  <si>
    <t>05.09-09.09.2022</t>
  </si>
  <si>
    <t>согласен (-на) на обработку в соответствии с Федеральным законом от 27 июля 2006 г. № 152- ФЗ «О персональных данных» (Собрание законодательства Российской Федерации, 2006, № 31, ст. 3451) моих персональных данных, указанных в настоящей заявке и прилагаемых к ней документах (фамилия, имя, отчество (при наличии), дата и место рождения, реквизиты документа, удостоверяющего личность (наименование документа, серия, номер, кем выдан и когда, место проживания (регистрации), место работы, должность, образование, квалификация, аттестация), а также результатов и фотоснимков моего участия во Всероссийском конкурсе РОНКТД по неразрушающему контролю «Дефектоскопист 2022», внесения и хранения соответствующей информации в электронных информационных системах и на сайтах Российского общества по неразрушающему контролю и технической диагностике и Саморегулируемой организации Ассоциация «Национальное Агентство Контроля Сварки».</t>
  </si>
  <si>
    <t>Екатеринбург (ООО «НАКС-Урал»)</t>
  </si>
  <si>
    <t>+7 (343)264-90-12 
 naks-ural@naks-ural.ru</t>
  </si>
  <si>
    <t>01.06-03.06.2022</t>
  </si>
  <si>
    <t>17-19.05.2022</t>
  </si>
  <si>
    <t>08-10.06.2022</t>
  </si>
  <si>
    <t>Сургут (ООО «ЗАПАДНО-СИБИРСКИЙ ЦОК»)</t>
  </si>
  <si>
    <t>24.05-27.05.2022</t>
  </si>
  <si>
    <t>+7 (3462) 777-616 acsnk-17@mail.ru</t>
  </si>
  <si>
    <t>02-03.08.2022</t>
  </si>
  <si>
    <t>27.04-28.04.2022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</si>
</sst>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8"/>
      <color theme="0" tint="-0.3499862666707357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0" tint="-0.499984740745262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right"/>
    </xf>
    <xf numFmtId="0" fontId="0" fillId="0" borderId="2" xfId="0" applyBorder="1" applyAlignment="1" applyProtection="1">
      <alignment wrapText="1"/>
    </xf>
    <xf numFmtId="0" fontId="0" fillId="0" borderId="2" xfId="0" applyBorder="1" applyProtection="1"/>
    <xf numFmtId="0" fontId="0" fillId="0" borderId="2" xfId="0" applyBorder="1" applyAlignment="1" applyProtection="1">
      <alignment horizontal="right"/>
    </xf>
    <xf numFmtId="0" fontId="0" fillId="0" borderId="3" xfId="0" applyBorder="1" applyAlignment="1" applyProtection="1">
      <alignment wrapText="1"/>
    </xf>
    <xf numFmtId="0" fontId="0" fillId="0" borderId="3" xfId="0" applyBorder="1" applyProtection="1"/>
    <xf numFmtId="0" fontId="0" fillId="0" borderId="0" xfId="0" applyProtection="1"/>
    <xf numFmtId="0" fontId="6" fillId="0" borderId="0" xfId="0" applyFont="1" applyProtection="1"/>
    <xf numFmtId="0" fontId="7" fillId="0" borderId="0" xfId="0" applyFont="1" applyAlignment="1">
      <alignment horizontal="right"/>
    </xf>
    <xf numFmtId="0" fontId="8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Protection="1">
      <protection locked="0"/>
    </xf>
    <xf numFmtId="0" fontId="9" fillId="0" borderId="0" xfId="0" applyFont="1" applyBorder="1" applyAlignment="1">
      <alignment horizontal="right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9" fillId="0" borderId="0" xfId="0" applyFont="1" applyBorder="1" applyAlignment="1">
      <alignment wrapText="1"/>
    </xf>
    <xf numFmtId="0" fontId="4" fillId="0" borderId="0" xfId="0" applyFont="1" applyBorder="1" applyAlignment="1">
      <alignment horizontal="right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Fill="1" applyBorder="1" applyAlignment="1"/>
    <xf numFmtId="0" fontId="0" fillId="0" borderId="7" xfId="0" applyFill="1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Alignment="1">
      <alignment vertical="top" wrapText="1"/>
    </xf>
    <xf numFmtId="0" fontId="10" fillId="0" borderId="0" xfId="0" applyFont="1"/>
    <xf numFmtId="0" fontId="11" fillId="0" borderId="0" xfId="0" applyFont="1" applyAlignment="1">
      <alignment vertical="top" wrapText="1"/>
    </xf>
    <xf numFmtId="0" fontId="10" fillId="0" borderId="0" xfId="0" applyFont="1" applyProtection="1">
      <protection locked="0"/>
    </xf>
    <xf numFmtId="0" fontId="10" fillId="0" borderId="0" xfId="0" applyFont="1" applyAlignment="1">
      <alignment wrapText="1"/>
    </xf>
    <xf numFmtId="0" fontId="4" fillId="2" borderId="0" xfId="0" applyFon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12" fillId="0" borderId="0" xfId="1"/>
    <xf numFmtId="0" fontId="0" fillId="0" borderId="0" xfId="0" applyNumberFormat="1"/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0" fillId="0" borderId="2" xfId="0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left" vertical="top" wrapText="1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 wrapText="1"/>
    </xf>
    <xf numFmtId="0" fontId="0" fillId="0" borderId="3" xfId="0" applyBorder="1" applyAlignment="1" applyProtection="1">
      <alignment horizontal="center"/>
      <protection locked="0"/>
    </xf>
    <xf numFmtId="0" fontId="4" fillId="0" borderId="0" xfId="0" applyFont="1" applyAlignment="1">
      <alignment horizontal="left" wrapText="1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left" wrapText="1"/>
    </xf>
    <xf numFmtId="0" fontId="0" fillId="0" borderId="2" xfId="0" applyBorder="1" applyAlignment="1" applyProtection="1">
      <alignment horizontal="center"/>
    </xf>
    <xf numFmtId="0" fontId="0" fillId="0" borderId="2" xfId="0" applyBorder="1" applyAlignment="1" applyProtection="1">
      <alignment horizontal="center" shrinkToFit="1"/>
    </xf>
    <xf numFmtId="0" fontId="0" fillId="0" borderId="0" xfId="0" applyAlignment="1" applyProtection="1">
      <alignment horizontal="center"/>
    </xf>
    <xf numFmtId="0" fontId="1" fillId="0" borderId="0" xfId="0" applyFont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top" wrapText="1"/>
    </xf>
    <xf numFmtId="0" fontId="5" fillId="0" borderId="4" xfId="0" applyFont="1" applyBorder="1" applyAlignment="1">
      <alignment horizontal="center" wrapText="1"/>
    </xf>
    <xf numFmtId="0" fontId="0" fillId="0" borderId="0" xfId="0" applyAlignment="1">
      <alignment horizontal="justify" wrapText="1"/>
    </xf>
    <xf numFmtId="0" fontId="1" fillId="0" borderId="0" xfId="0" applyFont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20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color theme="0"/>
      </font>
    </dxf>
    <dxf>
      <font>
        <color theme="0"/>
      </font>
    </dxf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51</xdr:row>
      <xdr:rowOff>10885</xdr:rowOff>
    </xdr:from>
    <xdr:to>
      <xdr:col>2</xdr:col>
      <xdr:colOff>332014</xdr:colOff>
      <xdr:row>51</xdr:row>
      <xdr:rowOff>66674</xdr:rowOff>
    </xdr:to>
    <xdr:sp macro="" textlink="">
      <xdr:nvSpPr>
        <xdr:cNvPr id="4" name="Прямоугольни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38250" y="11092542"/>
          <a:ext cx="312964" cy="55789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95250</xdr:colOff>
      <xdr:row>60</xdr:row>
      <xdr:rowOff>0</xdr:rowOff>
    </xdr:from>
    <xdr:to>
      <xdr:col>8</xdr:col>
      <xdr:colOff>66675</xdr:colOff>
      <xdr:row>60</xdr:row>
      <xdr:rowOff>0</xdr:rowOff>
    </xdr:to>
    <xdr:cxnSp macro="">
      <xdr:nvCxnSpPr>
        <xdr:cNvPr id="6" name="Прямая соединительная линия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572250" y="15849600"/>
          <a:ext cx="11049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640081</xdr:colOff>
      <xdr:row>0</xdr:row>
      <xdr:rowOff>0</xdr:rowOff>
    </xdr:from>
    <xdr:to>
      <xdr:col>7</xdr:col>
      <xdr:colOff>440055</xdr:colOff>
      <xdr:row>0</xdr:row>
      <xdr:rowOff>820943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C5ADDF07-3C19-4D22-A548-2141BDEDF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9281" y="0"/>
          <a:ext cx="5600699" cy="813323"/>
        </a:xfrm>
        <a:prstGeom prst="rect">
          <a:avLst/>
        </a:prstGeom>
      </xdr:spPr>
    </xdr:pic>
    <xdr:clientData/>
  </xdr:twoCellAnchor>
  <xdr:twoCellAnchor editAs="oneCell">
    <xdr:from>
      <xdr:col>9</xdr:col>
      <xdr:colOff>171450</xdr:colOff>
      <xdr:row>0</xdr:row>
      <xdr:rowOff>504825</xdr:rowOff>
    </xdr:from>
    <xdr:to>
      <xdr:col>17</xdr:col>
      <xdr:colOff>155682</xdr:colOff>
      <xdr:row>3</xdr:row>
      <xdr:rowOff>58140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729C964E-CB43-43EA-A9E5-F502F7E4D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67675" y="504825"/>
          <a:ext cx="3641832" cy="768705"/>
        </a:xfrm>
        <a:prstGeom prst="rect">
          <a:avLst/>
        </a:prstGeom>
      </xdr:spPr>
    </xdr:pic>
    <xdr:clientData/>
  </xdr:twoCellAnchor>
  <xdr:twoCellAnchor editAs="oneCell">
    <xdr:from>
      <xdr:col>9</xdr:col>
      <xdr:colOff>99060</xdr:colOff>
      <xdr:row>25</xdr:row>
      <xdr:rowOff>106680</xdr:rowOff>
    </xdr:from>
    <xdr:to>
      <xdr:col>17</xdr:col>
      <xdr:colOff>96698</xdr:colOff>
      <xdr:row>30</xdr:row>
      <xdr:rowOff>54330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25D1F70-BD73-4741-9EED-BFEF3A459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08620" y="5364480"/>
          <a:ext cx="3651428" cy="76680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4B88483E-4311-41AC-AFC6-A906855C8D5B}" autoFormatId="16" applyNumberFormats="0" applyBorderFormats="0" applyFontFormats="0" applyPatternFormats="0" applyAlignmentFormats="0" applyWidthHeightFormats="0">
  <queryTableRefresh nextId="14">
    <queryTableFields count="13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  <queryTableField id="9" name="Column9" tableColumnId="9"/>
      <queryTableField id="10" name="Column10" tableColumnId="10"/>
      <queryTableField id="11" name="Column11" tableColumnId="11"/>
      <queryTableField id="12" name="Column12" tableColumnId="12"/>
      <queryTableField id="13" name="Column13" tableColumnId="1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E92B70B-901E-4545-8312-6440AA6057F3}" name="pub_output_csv" displayName="pub_output_csv" ref="A1:M34" tableType="queryTable" totalsRowShown="0">
  <autoFilter ref="A1:M34" xr:uid="{5E92B70B-901E-4545-8312-6440AA6057F3}"/>
  <tableColumns count="13">
    <tableColumn id="1" xr3:uid="{129790B5-5115-4D08-AC32-E9CF351703CA}" uniqueName="1" name="Column1" queryTableFieldId="1" dataDxfId="12"/>
    <tableColumn id="2" xr3:uid="{135529CC-9D11-45DB-A785-A4D4DC7DF28E}" uniqueName="2" name="Column2" queryTableFieldId="2" dataDxfId="11"/>
    <tableColumn id="3" xr3:uid="{6075B9F3-D309-494D-8E89-329D67F43DF7}" uniqueName="3" name="Column3" queryTableFieldId="3" dataDxfId="10"/>
    <tableColumn id="4" xr3:uid="{AB1D1EE0-421A-477F-A0FA-29D7905CB983}" uniqueName="4" name="Column4" queryTableFieldId="4" dataDxfId="9"/>
    <tableColumn id="5" xr3:uid="{BDA6879F-C8D7-4E51-82E5-2D5210B4DD5E}" uniqueName="5" name="Column5" queryTableFieldId="5" dataDxfId="8"/>
    <tableColumn id="6" xr3:uid="{A243B865-E4D8-40AF-8449-1943AF74BE8A}" uniqueName="6" name="Column6" queryTableFieldId="6" dataDxfId="7"/>
    <tableColumn id="7" xr3:uid="{4A9D20CB-37CB-4E05-90C4-8B0498541964}" uniqueName="7" name="Column7" queryTableFieldId="7" dataDxfId="6"/>
    <tableColumn id="8" xr3:uid="{685B699C-C4FB-4ACF-8480-7128F43DEF08}" uniqueName="8" name="Column8" queryTableFieldId="8" dataDxfId="5"/>
    <tableColumn id="9" xr3:uid="{7CBE4621-9C00-4BD4-AA87-088DE57AD0D6}" uniqueName="9" name="Column9" queryTableFieldId="9" dataDxfId="4"/>
    <tableColumn id="10" xr3:uid="{C59CDB68-18FC-47A6-8077-D77AEC594C0E}" uniqueName="10" name="Column10" queryTableFieldId="10" dataDxfId="3"/>
    <tableColumn id="11" xr3:uid="{E8E7FD70-C28B-49FF-8088-F05155D49F15}" uniqueName="11" name="Column11" queryTableFieldId="11" dataDxfId="2"/>
    <tableColumn id="12" xr3:uid="{6AF4F0B8-A2E9-438E-9C32-57CB25D83C2E}" uniqueName="12" name="Column12" queryTableFieldId="12" dataDxfId="1"/>
    <tableColumn id="13" xr3:uid="{05CF0E7F-626C-46E0-B5F9-B01ADAC90A99}" uniqueName="13" name="Column13" queryTableFieldId="1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B1:DK62"/>
  <sheetViews>
    <sheetView showGridLines="0" tabSelected="1" view="pageBreakPreview" zoomScale="130" zoomScaleNormal="100" zoomScaleSheetLayoutView="130" workbookViewId="0">
      <selection activeCell="D3" sqref="D3:I3"/>
    </sheetView>
  </sheetViews>
  <sheetFormatPr defaultRowHeight="14.4" x14ac:dyDescent="0.3"/>
  <cols>
    <col min="3" max="3" width="42.33203125" style="1" customWidth="1"/>
    <col min="4" max="4" width="5.44140625" customWidth="1"/>
    <col min="5" max="5" width="10.33203125" customWidth="1"/>
    <col min="6" max="6" width="20.88671875" customWidth="1"/>
    <col min="7" max="7" width="5.44140625" customWidth="1"/>
    <col min="8" max="8" width="11.5546875" customWidth="1"/>
    <col min="9" max="9" width="1.5546875" customWidth="1"/>
    <col min="11" max="11" width="9.109375" hidden="1" customWidth="1"/>
    <col min="12" max="12" width="0" hidden="1" customWidth="1"/>
    <col min="95" max="115" width="9.109375" style="15"/>
  </cols>
  <sheetData>
    <row r="1" spans="2:9" ht="67.5" customHeight="1" x14ac:dyDescent="0.3">
      <c r="H1" s="4"/>
      <c r="I1" s="4"/>
    </row>
    <row r="2" spans="2:9" ht="14.25" customHeight="1" x14ac:dyDescent="0.3">
      <c r="D2" s="1"/>
      <c r="E2" s="1"/>
      <c r="F2" s="1"/>
      <c r="G2" s="1"/>
      <c r="H2" s="4"/>
      <c r="I2" s="4" t="s">
        <v>41</v>
      </c>
    </row>
    <row r="3" spans="2:9" ht="15" customHeight="1" x14ac:dyDescent="0.3">
      <c r="C3" s="4" t="s">
        <v>42</v>
      </c>
      <c r="D3" s="43" t="s">
        <v>126</v>
      </c>
      <c r="E3" s="43"/>
      <c r="F3" s="43"/>
      <c r="G3" s="43"/>
      <c r="H3" s="43"/>
      <c r="I3" s="43"/>
    </row>
    <row r="4" spans="2:9" ht="15" customHeight="1" x14ac:dyDescent="0.3">
      <c r="C4" s="4" t="s">
        <v>40</v>
      </c>
      <c r="D4" s="56" t="str">
        <f>IFERROR(IF(VLOOKUP(D3,сервисный!P6:S40,2,0)=0,"",VLOOKUP(D3,сервисный!P6:S40,2,0)),"")</f>
        <v>+7 (383) 363-00-27 
 svarka@ac-svarka.ru</v>
      </c>
      <c r="E4" s="56"/>
      <c r="F4" s="56"/>
      <c r="G4" s="56"/>
      <c r="H4" s="56"/>
      <c r="I4" s="56"/>
    </row>
    <row r="5" spans="2:9" ht="14.25" customHeight="1" x14ac:dyDescent="0.3">
      <c r="C5" s="4" t="s">
        <v>39</v>
      </c>
      <c r="D5" s="55" t="str">
        <f>IFERROR(IF(VLOOKUP(D3,сервисный!P6:S40,3,0)=0,"",VLOOKUP(D3,сервисный!P6:S40,3,0)),"")</f>
        <v>27.04-28.04.2022</v>
      </c>
      <c r="E5" s="55"/>
      <c r="F5" s="55"/>
      <c r="G5" s="55"/>
      <c r="H5" s="55"/>
      <c r="I5" s="55"/>
    </row>
    <row r="6" spans="2:9" ht="23.25" customHeight="1" x14ac:dyDescent="0.3">
      <c r="C6" s="41" t="s">
        <v>65</v>
      </c>
      <c r="D6" s="41"/>
      <c r="E6" s="41"/>
      <c r="F6" s="41"/>
      <c r="G6" s="41"/>
      <c r="H6" s="41"/>
    </row>
    <row r="7" spans="2:9" x14ac:dyDescent="0.3">
      <c r="B7" t="s">
        <v>61</v>
      </c>
      <c r="C7" s="41" t="s">
        <v>62</v>
      </c>
      <c r="D7" s="41"/>
      <c r="E7" s="41"/>
      <c r="F7" s="41"/>
      <c r="G7" s="41"/>
      <c r="H7" s="41"/>
    </row>
    <row r="8" spans="2:9" x14ac:dyDescent="0.3">
      <c r="C8" s="62" t="s">
        <v>63</v>
      </c>
      <c r="D8" s="62"/>
      <c r="E8" s="62"/>
      <c r="F8" s="62"/>
      <c r="G8" s="62"/>
      <c r="H8" s="62"/>
    </row>
    <row r="9" spans="2:9" x14ac:dyDescent="0.3">
      <c r="C9" s="1" t="s">
        <v>1</v>
      </c>
      <c r="D9" s="45"/>
      <c r="E9" s="45"/>
      <c r="F9" s="45"/>
      <c r="G9" s="45"/>
      <c r="H9" s="45"/>
    </row>
    <row r="10" spans="2:9" x14ac:dyDescent="0.3">
      <c r="C10" s="1" t="s">
        <v>6</v>
      </c>
      <c r="D10" s="45"/>
      <c r="E10" s="45"/>
      <c r="F10" s="45"/>
      <c r="G10" s="45"/>
      <c r="H10" s="45"/>
    </row>
    <row r="11" spans="2:9" x14ac:dyDescent="0.3">
      <c r="C11" s="46" t="s">
        <v>2</v>
      </c>
      <c r="D11" s="46"/>
      <c r="E11" s="46"/>
      <c r="F11" s="46"/>
      <c r="G11" s="46"/>
      <c r="H11" s="46"/>
    </row>
    <row r="12" spans="2:9" ht="14.25" customHeight="1" x14ac:dyDescent="0.3">
      <c r="C12" s="1" t="s">
        <v>7</v>
      </c>
      <c r="D12" s="43"/>
      <c r="E12" s="43"/>
      <c r="F12" s="43"/>
      <c r="G12" s="43"/>
      <c r="H12" s="43"/>
    </row>
    <row r="13" spans="2:9" x14ac:dyDescent="0.3">
      <c r="C13" s="1" t="s">
        <v>8</v>
      </c>
      <c r="D13" s="43"/>
      <c r="E13" s="43"/>
      <c r="F13" s="43"/>
      <c r="G13" s="43"/>
      <c r="H13" s="43"/>
      <c r="I13" t="s">
        <v>3</v>
      </c>
    </row>
    <row r="14" spans="2:9" x14ac:dyDescent="0.3">
      <c r="C14" s="1" t="s">
        <v>4</v>
      </c>
      <c r="D14" s="43"/>
      <c r="E14" s="43"/>
      <c r="F14" s="43"/>
      <c r="G14" s="43"/>
      <c r="H14" s="43"/>
    </row>
    <row r="15" spans="2:9" x14ac:dyDescent="0.3">
      <c r="C15" s="46" t="s">
        <v>9</v>
      </c>
      <c r="D15" s="46"/>
      <c r="E15" s="46"/>
      <c r="F15" s="46"/>
      <c r="G15" s="46"/>
      <c r="H15" s="46"/>
    </row>
    <row r="16" spans="2:9" x14ac:dyDescent="0.3">
      <c r="C16" s="1" t="s">
        <v>7</v>
      </c>
      <c r="D16" s="43"/>
      <c r="E16" s="43"/>
      <c r="F16" s="43"/>
      <c r="G16" s="43"/>
      <c r="H16" s="43"/>
    </row>
    <row r="17" spans="3:115" x14ac:dyDescent="0.3">
      <c r="C17" s="1" t="s">
        <v>8</v>
      </c>
      <c r="D17" s="43"/>
      <c r="E17" s="43"/>
      <c r="F17" s="43"/>
      <c r="G17" s="43"/>
      <c r="H17" s="43"/>
    </row>
    <row r="18" spans="3:115" x14ac:dyDescent="0.3">
      <c r="C18" s="1" t="s">
        <v>10</v>
      </c>
      <c r="D18" s="43"/>
      <c r="E18" s="43"/>
      <c r="F18" s="43"/>
      <c r="G18" s="43"/>
      <c r="H18" s="43"/>
    </row>
    <row r="19" spans="3:115" x14ac:dyDescent="0.3">
      <c r="C19" s="1" t="s">
        <v>11</v>
      </c>
      <c r="D19" s="43"/>
      <c r="E19" s="43"/>
      <c r="F19" s="43"/>
      <c r="G19" s="43"/>
      <c r="H19" s="43"/>
    </row>
    <row r="20" spans="3:115" ht="8.25" customHeight="1" x14ac:dyDescent="0.3"/>
    <row r="21" spans="3:115" x14ac:dyDescent="0.3">
      <c r="C21" s="42" t="s">
        <v>13</v>
      </c>
      <c r="D21" s="42"/>
      <c r="E21" s="42"/>
      <c r="F21" s="42"/>
      <c r="G21" s="42"/>
      <c r="H21" s="42"/>
    </row>
    <row r="22" spans="3:115" x14ac:dyDescent="0.3">
      <c r="C22" s="1" t="s">
        <v>18</v>
      </c>
      <c r="D22" s="43"/>
      <c r="E22" s="43"/>
      <c r="F22" s="43"/>
      <c r="G22" s="43"/>
      <c r="H22" s="43"/>
    </row>
    <row r="23" spans="3:115" x14ac:dyDescent="0.3">
      <c r="C23" s="1" t="s">
        <v>8</v>
      </c>
      <c r="D23" s="43"/>
      <c r="E23" s="43"/>
      <c r="F23" s="43"/>
      <c r="G23" s="43"/>
      <c r="H23" s="43"/>
    </row>
    <row r="24" spans="3:115" x14ac:dyDescent="0.3">
      <c r="C24" s="1" t="s">
        <v>12</v>
      </c>
      <c r="D24" s="47"/>
      <c r="E24" s="47"/>
      <c r="F24" s="47"/>
      <c r="G24" s="47"/>
      <c r="H24" s="47"/>
    </row>
    <row r="25" spans="3:115" x14ac:dyDescent="0.3">
      <c r="C25" s="1" t="s">
        <v>0</v>
      </c>
      <c r="D25" s="47"/>
      <c r="E25" s="47"/>
      <c r="F25" s="47"/>
      <c r="G25" s="47"/>
      <c r="H25" s="47"/>
    </row>
    <row r="27" spans="3:115" s="31" customFormat="1" ht="16.5" customHeight="1" x14ac:dyDescent="0.3">
      <c r="C27" s="44" t="s">
        <v>89</v>
      </c>
      <c r="D27" s="44"/>
      <c r="E27" s="44"/>
      <c r="F27" s="44"/>
      <c r="G27" s="44"/>
      <c r="H27" s="44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</row>
    <row r="28" spans="3:115" s="31" customFormat="1" hidden="1" x14ac:dyDescent="0.3">
      <c r="C28" s="34" t="s">
        <v>19</v>
      </c>
      <c r="D28" s="49"/>
      <c r="E28" s="50"/>
      <c r="F28" s="50"/>
      <c r="G28" s="50"/>
      <c r="H28" s="50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</row>
    <row r="29" spans="3:115" ht="19.5" customHeight="1" x14ac:dyDescent="0.3">
      <c r="C29" s="32" t="s">
        <v>58</v>
      </c>
      <c r="D29" s="30"/>
      <c r="E29" s="36" t="s">
        <v>57</v>
      </c>
      <c r="F29" s="44" t="s">
        <v>59</v>
      </c>
      <c r="G29" s="44"/>
      <c r="H29" s="44"/>
    </row>
    <row r="30" spans="3:115" x14ac:dyDescent="0.3">
      <c r="C30" s="2" t="str">
        <f>IFERROR(IF(VLOOKUP(D3,сервисный!$P$6:$AN$49,4,0)=1,"ВИК",""),"ВИК")</f>
        <v>ВИК</v>
      </c>
      <c r="D30" s="35"/>
      <c r="F30" s="2" t="str">
        <f>IFERROR(IF(VLOOKUP(D3,сервисный!$P$6:$AN$49,9,0)=1,"ВИК+УК",""),"ВИК+УК")</f>
        <v/>
      </c>
      <c r="G30" s="35"/>
      <c r="L30" t="str">
        <f>CONCATENATE(C30,C31,C32,C33,C34)</f>
        <v>ВИКУК</v>
      </c>
      <c r="CZ30" s="15">
        <v>0</v>
      </c>
      <c r="DC30" s="15">
        <v>0</v>
      </c>
    </row>
    <row r="31" spans="3:115" x14ac:dyDescent="0.3">
      <c r="C31" s="2" t="str">
        <f>IFERROR(IF(VLOOKUP(D3,сервисный!$P$6:$AN$49,5,0)=1,"УК",""),"УК")</f>
        <v>УК</v>
      </c>
      <c r="D31" s="35"/>
      <c r="F31" s="2" t="str">
        <f>IFERROR(IF(VLOOKUP(D3,сервисный!$P$6:$AN$49,10,0)=1,"ВИК+РК",""),"ВИК+РК")</f>
        <v/>
      </c>
      <c r="G31" s="35"/>
      <c r="L31" t="str">
        <f>CONCATENATE(F30,F31,F32,F33)</f>
        <v/>
      </c>
      <c r="CZ31" s="15">
        <v>0</v>
      </c>
      <c r="DC31" s="15">
        <v>0</v>
      </c>
    </row>
    <row r="32" spans="3:115" ht="15" customHeight="1" x14ac:dyDescent="0.3">
      <c r="C32" s="2" t="str">
        <f>IFERROR(IF(VLOOKUP(D3,сервисный!$P$6:$AN$49,6,0)=1,"РК",""),"РК")</f>
        <v/>
      </c>
      <c r="D32" s="35"/>
      <c r="E32" s="23"/>
      <c r="F32" s="24" t="str">
        <f>IFERROR(IF(VLOOKUP(D3,сервисный!$P$6:$AN$49,11,0)=1,"ВИК+МК+ПВК",""),"ВИК+МК+ПВК")</f>
        <v/>
      </c>
      <c r="G32" s="35"/>
      <c r="H32" s="23"/>
      <c r="L32">
        <f>IF(AND(LEN(L30)&gt;=2,LEN(L31)&gt;3)=TRUE,1,0)</f>
        <v>0</v>
      </c>
      <c r="CZ32" s="15">
        <v>0</v>
      </c>
      <c r="DC32" s="15">
        <v>0</v>
      </c>
    </row>
    <row r="33" spans="3:107" ht="15" customHeight="1" x14ac:dyDescent="0.3">
      <c r="C33" s="2" t="str">
        <f>IFERROR(IF(VLOOKUP(D3,сервисный!$P$6:$AN$49,7,0)=1,"МК",""),"МК")</f>
        <v/>
      </c>
      <c r="D33" s="35"/>
      <c r="E33" s="23"/>
      <c r="F33" s="24" t="str">
        <f>IFERROR(IF(VLOOKUP(D3,сервисный!$P$6:$AN$49,12,0)=1,"ВИК+УК+РК",""),"ВИК+УК+РК")</f>
        <v/>
      </c>
      <c r="G33" s="35"/>
      <c r="H33" s="23"/>
      <c r="L33">
        <f>LEN(L30)</f>
        <v>5</v>
      </c>
      <c r="CZ33" s="15">
        <v>0</v>
      </c>
      <c r="DC33" s="15">
        <v>0</v>
      </c>
    </row>
    <row r="34" spans="3:107" ht="15" customHeight="1" x14ac:dyDescent="0.3">
      <c r="C34" s="2" t="str">
        <f>IFERROR(IF(VLOOKUP(D3,сервисный!$P$6:$AN$49,8,0)=1,"ПВК",""),"ПВК")</f>
        <v/>
      </c>
      <c r="D34" s="35"/>
      <c r="E34" s="16"/>
      <c r="F34" s="16"/>
      <c r="G34" s="16"/>
      <c r="H34" s="16"/>
      <c r="L34">
        <f>LEN(L31)</f>
        <v>0</v>
      </c>
      <c r="CZ34" s="15">
        <v>0</v>
      </c>
    </row>
    <row r="35" spans="3:107" ht="65.25" customHeight="1" x14ac:dyDescent="0.3">
      <c r="C35" s="48" t="s">
        <v>21</v>
      </c>
      <c r="D35" s="48"/>
      <c r="E35" s="48"/>
      <c r="F35" s="48"/>
      <c r="G35" s="48"/>
      <c r="H35" s="48"/>
      <c r="I35" s="48"/>
    </row>
    <row r="36" spans="3:107" ht="19.2" customHeight="1" x14ac:dyDescent="0.3">
      <c r="C36" s="1" t="s">
        <v>5</v>
      </c>
    </row>
    <row r="37" spans="3:107" ht="13.2" customHeight="1" x14ac:dyDescent="0.3">
      <c r="C37" s="54" t="s">
        <v>22</v>
      </c>
      <c r="D37" s="54"/>
      <c r="E37" s="54"/>
      <c r="F37" s="54"/>
      <c r="G37" s="54"/>
      <c r="H37" s="54"/>
    </row>
    <row r="38" spans="3:107" ht="13.2" customHeight="1" x14ac:dyDescent="0.3">
      <c r="C38" s="54" t="s">
        <v>156</v>
      </c>
      <c r="D38" s="54"/>
      <c r="E38" s="54"/>
      <c r="F38" s="54"/>
      <c r="G38" s="54"/>
      <c r="H38" s="54"/>
      <c r="I38" s="54"/>
    </row>
    <row r="39" spans="3:107" ht="13.2" customHeight="1" x14ac:dyDescent="0.3">
      <c r="C39" s="54" t="s">
        <v>157</v>
      </c>
      <c r="D39" s="54"/>
      <c r="E39" s="54"/>
      <c r="F39" s="54"/>
      <c r="G39" s="54"/>
      <c r="H39" s="54"/>
      <c r="I39" s="54"/>
    </row>
    <row r="40" spans="3:107" ht="26.4" customHeight="1" x14ac:dyDescent="0.3">
      <c r="C40" s="2" t="s">
        <v>14</v>
      </c>
      <c r="D40" s="43"/>
      <c r="E40" s="43"/>
      <c r="F40" s="43"/>
      <c r="G40" s="53"/>
      <c r="H40" s="53"/>
    </row>
    <row r="41" spans="3:107" ht="9" customHeight="1" x14ac:dyDescent="0.3">
      <c r="D41" s="52" t="s">
        <v>16</v>
      </c>
      <c r="E41" s="52"/>
      <c r="F41" s="52"/>
      <c r="G41" s="51" t="s">
        <v>15</v>
      </c>
      <c r="H41" s="51"/>
    </row>
    <row r="42" spans="3:107" ht="11.4" customHeight="1" x14ac:dyDescent="0.3">
      <c r="C42" s="3" t="s">
        <v>17</v>
      </c>
    </row>
    <row r="43" spans="3:107" ht="11.4" customHeight="1" x14ac:dyDescent="0.3">
      <c r="C43" s="40" t="s">
        <v>66</v>
      </c>
      <c r="D43" s="40"/>
      <c r="E43" s="40"/>
      <c r="F43" s="40"/>
      <c r="G43" s="40"/>
      <c r="H43" s="40"/>
      <c r="I43" s="40"/>
    </row>
    <row r="44" spans="3:107" ht="26.25" customHeight="1" x14ac:dyDescent="0.3">
      <c r="F44" s="4"/>
      <c r="G44" s="4"/>
      <c r="H44" s="4"/>
      <c r="I44" s="4" t="s">
        <v>23</v>
      </c>
    </row>
    <row r="45" spans="3:107" x14ac:dyDescent="0.3">
      <c r="I45" s="4" t="s">
        <v>60</v>
      </c>
    </row>
    <row r="46" spans="3:107" x14ac:dyDescent="0.3">
      <c r="I46" s="12" t="s">
        <v>34</v>
      </c>
    </row>
    <row r="47" spans="3:107" x14ac:dyDescent="0.3">
      <c r="C47" s="2"/>
      <c r="D47" s="4"/>
      <c r="E47" s="4"/>
    </row>
    <row r="49" spans="3:9" x14ac:dyDescent="0.3">
      <c r="I49" s="4"/>
    </row>
    <row r="50" spans="3:9" ht="24.75" customHeight="1" x14ac:dyDescent="0.3">
      <c r="C50" s="58" t="s">
        <v>20</v>
      </c>
      <c r="D50" s="58"/>
      <c r="E50" s="58"/>
      <c r="F50" s="58"/>
      <c r="G50" s="58"/>
      <c r="H50" s="58"/>
      <c r="I50" s="58"/>
    </row>
    <row r="51" spans="3:9" x14ac:dyDescent="0.3">
      <c r="C51" s="5" t="s">
        <v>27</v>
      </c>
      <c r="D51" s="6"/>
      <c r="E51" s="6"/>
      <c r="F51" s="6"/>
      <c r="G51" s="6"/>
      <c r="H51" s="6"/>
      <c r="I51" s="7"/>
    </row>
    <row r="52" spans="3:9" x14ac:dyDescent="0.3">
      <c r="C52" s="59" t="s">
        <v>24</v>
      </c>
      <c r="D52" s="59"/>
      <c r="E52" s="59"/>
      <c r="F52" s="59"/>
      <c r="G52" s="59"/>
      <c r="H52" s="59"/>
      <c r="I52" s="59"/>
    </row>
    <row r="53" spans="3:9" ht="18.75" customHeight="1" x14ac:dyDescent="0.3">
      <c r="C53" s="5"/>
      <c r="D53" s="6"/>
      <c r="E53" s="6"/>
      <c r="F53" s="6"/>
      <c r="G53" s="6"/>
      <c r="H53" s="6"/>
      <c r="I53" s="7"/>
    </row>
    <row r="54" spans="3:9" ht="18.75" customHeight="1" x14ac:dyDescent="0.3">
      <c r="C54" s="8"/>
      <c r="D54" s="9"/>
      <c r="E54" s="9"/>
      <c r="F54" s="9"/>
      <c r="G54" s="9"/>
      <c r="H54" s="9"/>
      <c r="I54" s="9"/>
    </row>
    <row r="55" spans="3:9" ht="18.75" customHeight="1" x14ac:dyDescent="0.3">
      <c r="C55" s="8"/>
      <c r="D55" s="9"/>
      <c r="E55" s="9"/>
      <c r="F55" s="9"/>
      <c r="G55" s="9"/>
      <c r="H55" s="9"/>
      <c r="I55" s="9"/>
    </row>
    <row r="56" spans="3:9" ht="14.25" customHeight="1" x14ac:dyDescent="0.3">
      <c r="C56" s="60" t="s">
        <v>25</v>
      </c>
      <c r="D56" s="60"/>
      <c r="E56" s="60"/>
      <c r="F56" s="60"/>
      <c r="G56" s="60"/>
      <c r="H56" s="60"/>
      <c r="I56" s="60"/>
    </row>
    <row r="57" spans="3:9" ht="159" customHeight="1" x14ac:dyDescent="0.3">
      <c r="C57" s="61" t="s">
        <v>159</v>
      </c>
      <c r="D57" s="61"/>
      <c r="E57" s="61"/>
      <c r="F57" s="61"/>
      <c r="G57" s="61"/>
      <c r="H57" s="61"/>
      <c r="I57" s="61"/>
    </row>
    <row r="58" spans="3:9" ht="102" customHeight="1" x14ac:dyDescent="0.3">
      <c r="C58" s="61" t="s">
        <v>26</v>
      </c>
      <c r="D58" s="61"/>
      <c r="E58" s="61"/>
      <c r="F58" s="61"/>
      <c r="G58" s="61"/>
      <c r="H58" s="61"/>
      <c r="I58" s="61"/>
    </row>
    <row r="60" spans="3:9" x14ac:dyDescent="0.3">
      <c r="D60" s="6"/>
      <c r="E60" s="6"/>
      <c r="F60" s="6"/>
      <c r="G60" s="10"/>
      <c r="H60" s="10"/>
      <c r="I60" s="10"/>
    </row>
    <row r="61" spans="3:9" x14ac:dyDescent="0.3">
      <c r="D61" s="11" t="s">
        <v>155</v>
      </c>
      <c r="E61" s="10"/>
      <c r="F61" s="10"/>
      <c r="G61" s="57" t="s">
        <v>28</v>
      </c>
      <c r="H61" s="57"/>
      <c r="I61" s="57"/>
    </row>
    <row r="62" spans="3:9" x14ac:dyDescent="0.3">
      <c r="D62" s="10"/>
      <c r="E62" s="10"/>
      <c r="F62" s="10"/>
      <c r="G62" s="10"/>
      <c r="H62" s="10"/>
      <c r="I62" s="10"/>
    </row>
  </sheetData>
  <sheetProtection sheet="1" formatCells="0" selectLockedCells="1"/>
  <mergeCells count="40">
    <mergeCell ref="D3:I3"/>
    <mergeCell ref="D5:I5"/>
    <mergeCell ref="D4:I4"/>
    <mergeCell ref="G61:I61"/>
    <mergeCell ref="C50:I50"/>
    <mergeCell ref="C52:I52"/>
    <mergeCell ref="C56:I56"/>
    <mergeCell ref="C57:I57"/>
    <mergeCell ref="C58:I58"/>
    <mergeCell ref="C8:H8"/>
    <mergeCell ref="D10:H10"/>
    <mergeCell ref="D14:H14"/>
    <mergeCell ref="D12:H12"/>
    <mergeCell ref="D13:H13"/>
    <mergeCell ref="D22:H22"/>
    <mergeCell ref="D25:H25"/>
    <mergeCell ref="F29:H29"/>
    <mergeCell ref="G41:H41"/>
    <mergeCell ref="D41:F41"/>
    <mergeCell ref="G40:H40"/>
    <mergeCell ref="D40:F40"/>
    <mergeCell ref="C37:H37"/>
    <mergeCell ref="C38:I38"/>
    <mergeCell ref="C39:I39"/>
    <mergeCell ref="C43:I43"/>
    <mergeCell ref="C6:H6"/>
    <mergeCell ref="C7:H7"/>
    <mergeCell ref="C21:H21"/>
    <mergeCell ref="D23:H23"/>
    <mergeCell ref="C27:H27"/>
    <mergeCell ref="D9:H9"/>
    <mergeCell ref="C11:H11"/>
    <mergeCell ref="C15:H15"/>
    <mergeCell ref="D16:H16"/>
    <mergeCell ref="D17:H17"/>
    <mergeCell ref="D24:H24"/>
    <mergeCell ref="C35:I35"/>
    <mergeCell ref="D18:H18"/>
    <mergeCell ref="D19:H19"/>
    <mergeCell ref="D28:H28"/>
  </mergeCells>
  <conditionalFormatting sqref="D30">
    <cfRule type="expression" dxfId="19" priority="8">
      <formula>LEN($C30)&gt;1</formula>
    </cfRule>
  </conditionalFormatting>
  <conditionalFormatting sqref="D31:D34">
    <cfRule type="expression" dxfId="18" priority="7">
      <formula>LEN($C31)&gt;1</formula>
    </cfRule>
  </conditionalFormatting>
  <conditionalFormatting sqref="G30">
    <cfRule type="expression" dxfId="17" priority="5">
      <formula>LEN($F30)&gt;1</formula>
    </cfRule>
  </conditionalFormatting>
  <conditionalFormatting sqref="G31:G33">
    <cfRule type="expression" dxfId="16" priority="4">
      <formula>LEN($F31)&gt;1</formula>
    </cfRule>
  </conditionalFormatting>
  <conditionalFormatting sqref="E29">
    <cfRule type="expression" dxfId="15" priority="3">
      <formula>$L$32=0</formula>
    </cfRule>
  </conditionalFormatting>
  <conditionalFormatting sqref="F29:H29">
    <cfRule type="expression" dxfId="14" priority="2">
      <formula>$L$34=0</formula>
    </cfRule>
  </conditionalFormatting>
  <conditionalFormatting sqref="C29">
    <cfRule type="expression" dxfId="13" priority="1">
      <formula>$L$33=0</formula>
    </cfRule>
  </conditionalFormatting>
  <dataValidations count="1">
    <dataValidation type="list" allowBlank="1" showInputMessage="1" showErrorMessage="1" sqref="D3:I3" xr:uid="{00000000-0002-0000-0000-000000000000}">
      <formula1>АЦСНК</formula1>
    </dataValidation>
  </dataValidations>
  <pageMargins left="0.25" right="0.25" top="0.75" bottom="0.75" header="0.3" footer="0.3"/>
  <pageSetup paperSize="9" orientation="portrait" horizontalDpi="0" verticalDpi="0" r:id="rId1"/>
  <rowBreaks count="1" manualBreakCount="1">
    <brk id="43" min="2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F8205-4E01-406B-9E0A-97411A2C5B6F}">
  <sheetPr codeName="Лист3"/>
  <dimension ref="A1:M34"/>
  <sheetViews>
    <sheetView topLeftCell="B1" workbookViewId="0">
      <selection activeCell="B11" sqref="B11"/>
    </sheetView>
  </sheetViews>
  <sheetFormatPr defaultRowHeight="14.4" x14ac:dyDescent="0.3"/>
  <cols>
    <col min="1" max="1" width="10.77734375" bestFit="1" customWidth="1"/>
    <col min="2" max="2" width="56.21875" bestFit="1" customWidth="1"/>
    <col min="3" max="9" width="10.77734375" bestFit="1" customWidth="1"/>
    <col min="10" max="10" width="12.77734375" bestFit="1" customWidth="1"/>
    <col min="11" max="11" width="11.77734375" bestFit="1" customWidth="1"/>
    <col min="12" max="12" width="15.44140625" bestFit="1" customWidth="1"/>
    <col min="13" max="13" width="58.6640625" bestFit="1" customWidth="1"/>
  </cols>
  <sheetData>
    <row r="1" spans="1:13" x14ac:dyDescent="0.3">
      <c r="A1" t="s">
        <v>90</v>
      </c>
      <c r="B1" t="s">
        <v>91</v>
      </c>
      <c r="C1" t="s">
        <v>92</v>
      </c>
      <c r="D1" t="s">
        <v>93</v>
      </c>
      <c r="E1" t="s">
        <v>94</v>
      </c>
      <c r="F1" t="s">
        <v>95</v>
      </c>
      <c r="G1" t="s">
        <v>96</v>
      </c>
      <c r="H1" t="s">
        <v>97</v>
      </c>
      <c r="I1" t="s">
        <v>98</v>
      </c>
      <c r="J1" t="s">
        <v>99</v>
      </c>
      <c r="K1" t="s">
        <v>100</v>
      </c>
      <c r="L1" t="s">
        <v>101</v>
      </c>
      <c r="M1" t="s">
        <v>102</v>
      </c>
    </row>
    <row r="2" spans="1:13" x14ac:dyDescent="0.3">
      <c r="A2" s="39" t="s">
        <v>64</v>
      </c>
      <c r="B2" s="39" t="s">
        <v>64</v>
      </c>
      <c r="C2" s="39" t="s">
        <v>64</v>
      </c>
      <c r="D2" s="39" t="s">
        <v>64</v>
      </c>
      <c r="E2" s="39" t="s">
        <v>64</v>
      </c>
      <c r="F2" s="39" t="s">
        <v>64</v>
      </c>
      <c r="G2" s="39" t="s">
        <v>64</v>
      </c>
      <c r="H2" s="39" t="s">
        <v>64</v>
      </c>
      <c r="I2" s="39" t="s">
        <v>64</v>
      </c>
      <c r="J2" s="39" t="s">
        <v>64</v>
      </c>
      <c r="K2" s="39" t="s">
        <v>64</v>
      </c>
      <c r="L2" s="39" t="s">
        <v>64</v>
      </c>
      <c r="M2" s="39" t="s">
        <v>64</v>
      </c>
    </row>
    <row r="3" spans="1:13" x14ac:dyDescent="0.3">
      <c r="A3" s="39" t="s">
        <v>64</v>
      </c>
      <c r="B3" s="39" t="s">
        <v>103</v>
      </c>
      <c r="C3" s="39" t="s">
        <v>29</v>
      </c>
      <c r="D3" s="39" t="s">
        <v>30</v>
      </c>
      <c r="E3" s="39" t="s">
        <v>31</v>
      </c>
      <c r="F3" s="39" t="s">
        <v>32</v>
      </c>
      <c r="G3" s="39" t="s">
        <v>33</v>
      </c>
      <c r="H3" s="39" t="s">
        <v>52</v>
      </c>
      <c r="I3" s="39" t="s">
        <v>53</v>
      </c>
      <c r="J3" s="39" t="s">
        <v>55</v>
      </c>
      <c r="K3" s="39" t="s">
        <v>54</v>
      </c>
      <c r="L3" s="39" t="s">
        <v>104</v>
      </c>
      <c r="M3" s="39" t="s">
        <v>105</v>
      </c>
    </row>
    <row r="4" spans="1:13" x14ac:dyDescent="0.3">
      <c r="A4" s="39" t="s">
        <v>64</v>
      </c>
      <c r="B4" s="39" t="s">
        <v>106</v>
      </c>
      <c r="C4" s="39" t="s">
        <v>88</v>
      </c>
      <c r="D4" s="39" t="s">
        <v>88</v>
      </c>
      <c r="E4" s="39" t="s">
        <v>88</v>
      </c>
      <c r="F4" s="39" t="s">
        <v>64</v>
      </c>
      <c r="G4" s="39" t="s">
        <v>64</v>
      </c>
      <c r="H4" s="39" t="s">
        <v>64</v>
      </c>
      <c r="I4" s="39" t="s">
        <v>64</v>
      </c>
      <c r="J4" s="39" t="s">
        <v>64</v>
      </c>
      <c r="K4" s="39" t="s">
        <v>64</v>
      </c>
      <c r="L4" s="39" t="s">
        <v>163</v>
      </c>
      <c r="M4" s="39" t="s">
        <v>107</v>
      </c>
    </row>
    <row r="5" spans="1:13" x14ac:dyDescent="0.3">
      <c r="A5" s="39" t="s">
        <v>64</v>
      </c>
      <c r="B5" s="39" t="s">
        <v>108</v>
      </c>
      <c r="C5" s="39" t="s">
        <v>88</v>
      </c>
      <c r="D5" s="39" t="s">
        <v>88</v>
      </c>
      <c r="E5" s="39" t="s">
        <v>88</v>
      </c>
      <c r="F5" s="39" t="s">
        <v>88</v>
      </c>
      <c r="G5" s="39" t="s">
        <v>88</v>
      </c>
      <c r="H5" s="39" t="s">
        <v>88</v>
      </c>
      <c r="I5" s="39" t="s">
        <v>88</v>
      </c>
      <c r="J5" s="39" t="s">
        <v>88</v>
      </c>
      <c r="K5" s="39" t="s">
        <v>64</v>
      </c>
      <c r="L5" s="39" t="s">
        <v>78</v>
      </c>
      <c r="M5" s="39" t="s">
        <v>47</v>
      </c>
    </row>
    <row r="6" spans="1:13" x14ac:dyDescent="0.3">
      <c r="A6" s="39" t="s">
        <v>64</v>
      </c>
      <c r="B6" s="39" t="s">
        <v>109</v>
      </c>
      <c r="C6" s="39" t="s">
        <v>88</v>
      </c>
      <c r="D6" s="39" t="s">
        <v>64</v>
      </c>
      <c r="E6" s="39" t="s">
        <v>64</v>
      </c>
      <c r="F6" s="39" t="s">
        <v>88</v>
      </c>
      <c r="G6" s="39" t="s">
        <v>88</v>
      </c>
      <c r="H6" s="39" t="s">
        <v>64</v>
      </c>
      <c r="I6" s="39" t="s">
        <v>88</v>
      </c>
      <c r="J6" s="39" t="s">
        <v>64</v>
      </c>
      <c r="K6" s="39" t="s">
        <v>64</v>
      </c>
      <c r="L6" s="39" t="s">
        <v>68</v>
      </c>
      <c r="M6" s="39" t="s">
        <v>46</v>
      </c>
    </row>
    <row r="7" spans="1:13" x14ac:dyDescent="0.3">
      <c r="A7" s="39" t="s">
        <v>64</v>
      </c>
      <c r="B7" s="39" t="s">
        <v>110</v>
      </c>
      <c r="C7" s="39" t="s">
        <v>64</v>
      </c>
      <c r="D7" s="39" t="s">
        <v>64</v>
      </c>
      <c r="E7" s="39" t="s">
        <v>64</v>
      </c>
      <c r="F7" s="39" t="s">
        <v>64</v>
      </c>
      <c r="G7" s="39" t="s">
        <v>64</v>
      </c>
      <c r="H7" s="39" t="s">
        <v>88</v>
      </c>
      <c r="I7" s="39" t="s">
        <v>88</v>
      </c>
      <c r="J7" s="39" t="s">
        <v>64</v>
      </c>
      <c r="K7" s="39" t="s">
        <v>64</v>
      </c>
      <c r="L7" s="39" t="s">
        <v>69</v>
      </c>
      <c r="M7" s="39" t="s">
        <v>48</v>
      </c>
    </row>
    <row r="8" spans="1:13" x14ac:dyDescent="0.3">
      <c r="A8" s="39" t="s">
        <v>64</v>
      </c>
      <c r="B8" s="39" t="s">
        <v>111</v>
      </c>
      <c r="C8" s="39" t="s">
        <v>64</v>
      </c>
      <c r="D8" s="39" t="s">
        <v>64</v>
      </c>
      <c r="E8" s="39" t="s">
        <v>64</v>
      </c>
      <c r="F8" s="39" t="s">
        <v>64</v>
      </c>
      <c r="G8" s="39" t="s">
        <v>64</v>
      </c>
      <c r="H8" s="39" t="s">
        <v>88</v>
      </c>
      <c r="I8" s="39" t="s">
        <v>88</v>
      </c>
      <c r="J8" s="39" t="s">
        <v>64</v>
      </c>
      <c r="K8" s="39" t="s">
        <v>64</v>
      </c>
      <c r="L8" s="39" t="s">
        <v>70</v>
      </c>
      <c r="M8" s="39" t="s">
        <v>112</v>
      </c>
    </row>
    <row r="9" spans="1:13" x14ac:dyDescent="0.3">
      <c r="A9" s="39" t="s">
        <v>64</v>
      </c>
      <c r="B9" s="39" t="s">
        <v>160</v>
      </c>
      <c r="C9" s="39" t="s">
        <v>88</v>
      </c>
      <c r="D9" s="39" t="s">
        <v>88</v>
      </c>
      <c r="E9" s="39" t="s">
        <v>88</v>
      </c>
      <c r="F9" s="39" t="s">
        <v>64</v>
      </c>
      <c r="G9" s="39" t="s">
        <v>64</v>
      </c>
      <c r="H9" s="39" t="s">
        <v>64</v>
      </c>
      <c r="I9" s="39" t="s">
        <v>64</v>
      </c>
      <c r="J9" s="39" t="s">
        <v>64</v>
      </c>
      <c r="K9" s="39" t="s">
        <v>64</v>
      </c>
      <c r="L9" s="39" t="s">
        <v>71</v>
      </c>
      <c r="M9" s="39" t="s">
        <v>161</v>
      </c>
    </row>
    <row r="10" spans="1:13" x14ac:dyDescent="0.3">
      <c r="A10" s="39" t="s">
        <v>64</v>
      </c>
      <c r="B10" s="39" t="s">
        <v>113</v>
      </c>
      <c r="C10" s="39" t="s">
        <v>88</v>
      </c>
      <c r="D10" s="39" t="s">
        <v>88</v>
      </c>
      <c r="E10" s="39" t="s">
        <v>88</v>
      </c>
      <c r="F10" s="39" t="s">
        <v>64</v>
      </c>
      <c r="G10" s="39" t="s">
        <v>64</v>
      </c>
      <c r="H10" s="39" t="s">
        <v>88</v>
      </c>
      <c r="I10" s="39" t="s">
        <v>88</v>
      </c>
      <c r="J10" s="39" t="s">
        <v>64</v>
      </c>
      <c r="K10" s="39" t="s">
        <v>64</v>
      </c>
      <c r="L10" s="39" t="s">
        <v>168</v>
      </c>
      <c r="M10" s="39" t="s">
        <v>114</v>
      </c>
    </row>
    <row r="11" spans="1:13" x14ac:dyDescent="0.3">
      <c r="A11" s="39" t="s">
        <v>64</v>
      </c>
      <c r="B11" s="39" t="s">
        <v>115</v>
      </c>
      <c r="C11" s="39" t="s">
        <v>88</v>
      </c>
      <c r="D11" s="39" t="s">
        <v>88</v>
      </c>
      <c r="E11" s="39" t="s">
        <v>88</v>
      </c>
      <c r="F11" s="39" t="s">
        <v>88</v>
      </c>
      <c r="G11" s="39" t="s">
        <v>88</v>
      </c>
      <c r="H11" s="39" t="s">
        <v>88</v>
      </c>
      <c r="I11" s="39" t="s">
        <v>88</v>
      </c>
      <c r="J11" s="39" t="s">
        <v>64</v>
      </c>
      <c r="K11" s="39" t="s">
        <v>64</v>
      </c>
      <c r="L11" s="39" t="s">
        <v>73</v>
      </c>
      <c r="M11" s="39" t="s">
        <v>116</v>
      </c>
    </row>
    <row r="12" spans="1:13" x14ac:dyDescent="0.3">
      <c r="A12" s="39" t="s">
        <v>64</v>
      </c>
      <c r="B12" s="39" t="s">
        <v>117</v>
      </c>
      <c r="C12" s="39" t="s">
        <v>88</v>
      </c>
      <c r="D12" s="39" t="s">
        <v>88</v>
      </c>
      <c r="E12" s="39" t="s">
        <v>88</v>
      </c>
      <c r="F12" s="39" t="s">
        <v>64</v>
      </c>
      <c r="G12" s="39" t="s">
        <v>64</v>
      </c>
      <c r="H12" s="39" t="s">
        <v>88</v>
      </c>
      <c r="I12" s="39" t="s">
        <v>64</v>
      </c>
      <c r="J12" s="39" t="s">
        <v>88</v>
      </c>
      <c r="K12" s="39" t="s">
        <v>64</v>
      </c>
      <c r="L12" s="39" t="s">
        <v>67</v>
      </c>
      <c r="M12" s="39" t="s">
        <v>118</v>
      </c>
    </row>
    <row r="13" spans="1:13" x14ac:dyDescent="0.3">
      <c r="A13" s="39" t="s">
        <v>64</v>
      </c>
      <c r="B13" s="39" t="s">
        <v>119</v>
      </c>
      <c r="C13" s="39" t="s">
        <v>88</v>
      </c>
      <c r="D13" s="39" t="s">
        <v>88</v>
      </c>
      <c r="E13" s="39" t="s">
        <v>88</v>
      </c>
      <c r="F13" s="39" t="s">
        <v>64</v>
      </c>
      <c r="G13" s="39" t="s">
        <v>64</v>
      </c>
      <c r="H13" s="39" t="s">
        <v>88</v>
      </c>
      <c r="I13" s="39" t="s">
        <v>88</v>
      </c>
      <c r="J13" s="39" t="s">
        <v>64</v>
      </c>
      <c r="K13" s="39" t="s">
        <v>88</v>
      </c>
      <c r="L13" s="39" t="s">
        <v>158</v>
      </c>
      <c r="M13" s="39" t="s">
        <v>120</v>
      </c>
    </row>
    <row r="14" spans="1:13" x14ac:dyDescent="0.3">
      <c r="A14" s="39" t="s">
        <v>64</v>
      </c>
      <c r="B14" s="39" t="s">
        <v>121</v>
      </c>
      <c r="C14" s="39" t="s">
        <v>88</v>
      </c>
      <c r="D14" s="39" t="s">
        <v>88</v>
      </c>
      <c r="E14" s="39" t="s">
        <v>64</v>
      </c>
      <c r="F14" s="39" t="s">
        <v>64</v>
      </c>
      <c r="G14" s="39" t="s">
        <v>64</v>
      </c>
      <c r="H14" s="39" t="s">
        <v>88</v>
      </c>
      <c r="I14" s="39" t="s">
        <v>64</v>
      </c>
      <c r="J14" s="39" t="s">
        <v>64</v>
      </c>
      <c r="K14" s="39" t="s">
        <v>64</v>
      </c>
      <c r="L14" s="39" t="s">
        <v>72</v>
      </c>
      <c r="M14" s="39" t="s">
        <v>122</v>
      </c>
    </row>
    <row r="15" spans="1:13" x14ac:dyDescent="0.3">
      <c r="A15" s="39" t="s">
        <v>64</v>
      </c>
      <c r="B15" s="39" t="s">
        <v>123</v>
      </c>
      <c r="C15" s="39" t="s">
        <v>88</v>
      </c>
      <c r="D15" s="39" t="s">
        <v>88</v>
      </c>
      <c r="E15" s="39" t="s">
        <v>88</v>
      </c>
      <c r="F15" s="39" t="s">
        <v>64</v>
      </c>
      <c r="G15" s="39" t="s">
        <v>64</v>
      </c>
      <c r="H15" s="39" t="s">
        <v>88</v>
      </c>
      <c r="I15" s="39" t="s">
        <v>88</v>
      </c>
      <c r="J15" s="39" t="s">
        <v>64</v>
      </c>
      <c r="K15" s="39" t="s">
        <v>88</v>
      </c>
      <c r="L15" s="39" t="s">
        <v>74</v>
      </c>
      <c r="M15" s="39" t="s">
        <v>44</v>
      </c>
    </row>
    <row r="16" spans="1:13" x14ac:dyDescent="0.3">
      <c r="A16" s="39" t="s">
        <v>64</v>
      </c>
      <c r="B16" s="39" t="s">
        <v>124</v>
      </c>
      <c r="C16" s="39" t="s">
        <v>88</v>
      </c>
      <c r="D16" s="39" t="s">
        <v>88</v>
      </c>
      <c r="E16" s="39" t="s">
        <v>88</v>
      </c>
      <c r="F16" s="39" t="s">
        <v>64</v>
      </c>
      <c r="G16" s="39" t="s">
        <v>64</v>
      </c>
      <c r="H16" s="39" t="s">
        <v>88</v>
      </c>
      <c r="I16" s="39" t="s">
        <v>88</v>
      </c>
      <c r="J16" s="39" t="s">
        <v>64</v>
      </c>
      <c r="K16" s="39" t="s">
        <v>64</v>
      </c>
      <c r="L16" s="39" t="s">
        <v>75</v>
      </c>
      <c r="M16" s="39" t="s">
        <v>125</v>
      </c>
    </row>
    <row r="17" spans="1:13" x14ac:dyDescent="0.3">
      <c r="A17" s="39" t="s">
        <v>64</v>
      </c>
      <c r="B17" s="39" t="s">
        <v>126</v>
      </c>
      <c r="C17" s="39" t="s">
        <v>88</v>
      </c>
      <c r="D17" s="39" t="s">
        <v>88</v>
      </c>
      <c r="E17" s="39" t="s">
        <v>64</v>
      </c>
      <c r="F17" s="39" t="s">
        <v>64</v>
      </c>
      <c r="G17" s="39" t="s">
        <v>64</v>
      </c>
      <c r="H17" s="39" t="s">
        <v>64</v>
      </c>
      <c r="I17" s="39" t="s">
        <v>64</v>
      </c>
      <c r="J17" s="39" t="s">
        <v>64</v>
      </c>
      <c r="K17" s="39" t="s">
        <v>64</v>
      </c>
      <c r="L17" s="39" t="s">
        <v>169</v>
      </c>
      <c r="M17" s="39" t="s">
        <v>127</v>
      </c>
    </row>
    <row r="18" spans="1:13" x14ac:dyDescent="0.3">
      <c r="A18" s="39" t="s">
        <v>64</v>
      </c>
      <c r="B18" s="39" t="s">
        <v>128</v>
      </c>
      <c r="C18" s="39" t="s">
        <v>88</v>
      </c>
      <c r="D18" s="39" t="s">
        <v>88</v>
      </c>
      <c r="E18" s="39" t="s">
        <v>88</v>
      </c>
      <c r="F18" s="39" t="s">
        <v>64</v>
      </c>
      <c r="G18" s="39" t="s">
        <v>64</v>
      </c>
      <c r="H18" s="39" t="s">
        <v>88</v>
      </c>
      <c r="I18" s="39" t="s">
        <v>88</v>
      </c>
      <c r="J18" s="39" t="s">
        <v>64</v>
      </c>
      <c r="K18" s="39" t="s">
        <v>64</v>
      </c>
      <c r="L18" s="39" t="s">
        <v>164</v>
      </c>
      <c r="M18" s="39" t="s">
        <v>129</v>
      </c>
    </row>
    <row r="19" spans="1:13" x14ac:dyDescent="0.3">
      <c r="A19" s="39" t="s">
        <v>64</v>
      </c>
      <c r="B19" s="39" t="s">
        <v>130</v>
      </c>
      <c r="C19" s="39" t="s">
        <v>88</v>
      </c>
      <c r="D19" s="39" t="s">
        <v>88</v>
      </c>
      <c r="E19" s="39" t="s">
        <v>64</v>
      </c>
      <c r="F19" s="39" t="s">
        <v>64</v>
      </c>
      <c r="G19" s="39" t="s">
        <v>88</v>
      </c>
      <c r="H19" s="39" t="s">
        <v>64</v>
      </c>
      <c r="I19" s="39" t="s">
        <v>64</v>
      </c>
      <c r="J19" s="39" t="s">
        <v>64</v>
      </c>
      <c r="K19" s="39" t="s">
        <v>64</v>
      </c>
      <c r="L19" s="39" t="s">
        <v>76</v>
      </c>
      <c r="M19" s="39" t="s">
        <v>131</v>
      </c>
    </row>
    <row r="20" spans="1:13" x14ac:dyDescent="0.3">
      <c r="A20" s="39" t="s">
        <v>64</v>
      </c>
      <c r="B20" s="39" t="s">
        <v>132</v>
      </c>
      <c r="C20" s="39" t="s">
        <v>88</v>
      </c>
      <c r="D20" s="39" t="s">
        <v>88</v>
      </c>
      <c r="E20" s="39" t="s">
        <v>88</v>
      </c>
      <c r="F20" s="39" t="s">
        <v>64</v>
      </c>
      <c r="G20" s="39" t="s">
        <v>64</v>
      </c>
      <c r="H20" s="39" t="s">
        <v>64</v>
      </c>
      <c r="I20" s="39" t="s">
        <v>64</v>
      </c>
      <c r="J20" s="39" t="s">
        <v>64</v>
      </c>
      <c r="K20" s="39" t="s">
        <v>64</v>
      </c>
      <c r="L20" s="39" t="s">
        <v>71</v>
      </c>
      <c r="M20" s="39" t="s">
        <v>49</v>
      </c>
    </row>
    <row r="21" spans="1:13" x14ac:dyDescent="0.3">
      <c r="A21" s="39" t="s">
        <v>64</v>
      </c>
      <c r="B21" s="39" t="s">
        <v>133</v>
      </c>
      <c r="C21" s="39" t="s">
        <v>88</v>
      </c>
      <c r="D21" s="39" t="s">
        <v>88</v>
      </c>
      <c r="E21" s="39" t="s">
        <v>64</v>
      </c>
      <c r="F21" s="39" t="s">
        <v>64</v>
      </c>
      <c r="G21" s="39" t="s">
        <v>64</v>
      </c>
      <c r="H21" s="39" t="s">
        <v>64</v>
      </c>
      <c r="I21" s="39" t="s">
        <v>64</v>
      </c>
      <c r="J21" s="39" t="s">
        <v>64</v>
      </c>
      <c r="K21" s="39" t="s">
        <v>64</v>
      </c>
      <c r="L21" s="39" t="s">
        <v>162</v>
      </c>
      <c r="M21" s="39" t="s">
        <v>43</v>
      </c>
    </row>
    <row r="22" spans="1:13" x14ac:dyDescent="0.3">
      <c r="A22" s="39" t="s">
        <v>64</v>
      </c>
      <c r="B22" s="39" t="s">
        <v>134</v>
      </c>
      <c r="C22" s="39" t="s">
        <v>88</v>
      </c>
      <c r="D22" s="39" t="s">
        <v>88</v>
      </c>
      <c r="E22" s="39" t="s">
        <v>88</v>
      </c>
      <c r="F22" s="39" t="s">
        <v>64</v>
      </c>
      <c r="G22" s="39" t="s">
        <v>64</v>
      </c>
      <c r="H22" s="39" t="s">
        <v>88</v>
      </c>
      <c r="I22" s="39" t="s">
        <v>88</v>
      </c>
      <c r="J22" s="39" t="s">
        <v>64</v>
      </c>
      <c r="K22" s="39" t="s">
        <v>64</v>
      </c>
      <c r="L22" s="39" t="s">
        <v>77</v>
      </c>
      <c r="M22" s="39" t="s">
        <v>135</v>
      </c>
    </row>
    <row r="23" spans="1:13" x14ac:dyDescent="0.3">
      <c r="A23" s="39" t="s">
        <v>64</v>
      </c>
      <c r="B23" s="39" t="s">
        <v>136</v>
      </c>
      <c r="C23" s="39" t="s">
        <v>88</v>
      </c>
      <c r="D23" s="39" t="s">
        <v>88</v>
      </c>
      <c r="E23" s="39" t="s">
        <v>88</v>
      </c>
      <c r="F23" s="39" t="s">
        <v>88</v>
      </c>
      <c r="G23" s="39" t="s">
        <v>88</v>
      </c>
      <c r="H23" s="39" t="s">
        <v>88</v>
      </c>
      <c r="I23" s="39" t="s">
        <v>88</v>
      </c>
      <c r="J23" s="39" t="s">
        <v>64</v>
      </c>
      <c r="K23" s="39" t="s">
        <v>64</v>
      </c>
      <c r="L23" s="39" t="s">
        <v>78</v>
      </c>
      <c r="M23" s="39" t="s">
        <v>137</v>
      </c>
    </row>
    <row r="24" spans="1:13" x14ac:dyDescent="0.3">
      <c r="A24" s="39" t="s">
        <v>64</v>
      </c>
      <c r="B24" s="39" t="s">
        <v>138</v>
      </c>
      <c r="C24" s="39" t="s">
        <v>64</v>
      </c>
      <c r="D24" s="39" t="s">
        <v>88</v>
      </c>
      <c r="E24" s="39" t="s">
        <v>88</v>
      </c>
      <c r="F24" s="39" t="s">
        <v>64</v>
      </c>
      <c r="G24" s="39" t="s">
        <v>64</v>
      </c>
      <c r="H24" s="39" t="s">
        <v>88</v>
      </c>
      <c r="I24" s="39" t="s">
        <v>88</v>
      </c>
      <c r="J24" s="39" t="s">
        <v>64</v>
      </c>
      <c r="K24" s="39" t="s">
        <v>64</v>
      </c>
      <c r="L24" s="39" t="s">
        <v>79</v>
      </c>
      <c r="M24" s="39" t="s">
        <v>139</v>
      </c>
    </row>
    <row r="25" spans="1:13" x14ac:dyDescent="0.3">
      <c r="A25" s="39" t="s">
        <v>64</v>
      </c>
      <c r="B25" s="39" t="s">
        <v>140</v>
      </c>
      <c r="C25" s="39" t="s">
        <v>64</v>
      </c>
      <c r="D25" s="39" t="s">
        <v>64</v>
      </c>
      <c r="E25" s="39" t="s">
        <v>64</v>
      </c>
      <c r="F25" s="39" t="s">
        <v>64</v>
      </c>
      <c r="G25" s="39" t="s">
        <v>64</v>
      </c>
      <c r="H25" s="39" t="s">
        <v>88</v>
      </c>
      <c r="I25" s="39" t="s">
        <v>88</v>
      </c>
      <c r="J25" s="39" t="s">
        <v>64</v>
      </c>
      <c r="K25" s="39" t="s">
        <v>64</v>
      </c>
      <c r="L25" s="39" t="s">
        <v>80</v>
      </c>
      <c r="M25" s="39" t="s">
        <v>50</v>
      </c>
    </row>
    <row r="26" spans="1:13" x14ac:dyDescent="0.3">
      <c r="A26" s="39" t="s">
        <v>64</v>
      </c>
      <c r="B26" s="39" t="s">
        <v>165</v>
      </c>
      <c r="C26" s="39" t="s">
        <v>88</v>
      </c>
      <c r="D26" s="39" t="s">
        <v>88</v>
      </c>
      <c r="E26" s="39" t="s">
        <v>88</v>
      </c>
      <c r="F26" s="39" t="s">
        <v>64</v>
      </c>
      <c r="G26" s="39" t="s">
        <v>64</v>
      </c>
      <c r="H26" s="39" t="s">
        <v>64</v>
      </c>
      <c r="I26" s="39" t="s">
        <v>64</v>
      </c>
      <c r="J26" s="39" t="s">
        <v>64</v>
      </c>
      <c r="K26" s="39" t="s">
        <v>64</v>
      </c>
      <c r="L26" s="39" t="s">
        <v>166</v>
      </c>
      <c r="M26" s="39" t="s">
        <v>167</v>
      </c>
    </row>
    <row r="27" spans="1:13" x14ac:dyDescent="0.3">
      <c r="A27" s="39" t="s">
        <v>64</v>
      </c>
      <c r="B27" s="39" t="s">
        <v>141</v>
      </c>
      <c r="C27" s="39" t="s">
        <v>88</v>
      </c>
      <c r="D27" s="39" t="s">
        <v>88</v>
      </c>
      <c r="E27" s="39" t="s">
        <v>88</v>
      </c>
      <c r="F27" s="39" t="s">
        <v>64</v>
      </c>
      <c r="G27" s="39" t="s">
        <v>64</v>
      </c>
      <c r="H27" s="39" t="s">
        <v>64</v>
      </c>
      <c r="I27" s="39" t="s">
        <v>64</v>
      </c>
      <c r="J27" s="39" t="s">
        <v>64</v>
      </c>
      <c r="K27" s="39" t="s">
        <v>64</v>
      </c>
      <c r="L27" s="39" t="s">
        <v>81</v>
      </c>
      <c r="M27" s="39" t="s">
        <v>45</v>
      </c>
    </row>
    <row r="28" spans="1:13" x14ac:dyDescent="0.3">
      <c r="A28" s="39" t="s">
        <v>64</v>
      </c>
      <c r="B28" s="39" t="s">
        <v>142</v>
      </c>
      <c r="C28" s="39" t="s">
        <v>64</v>
      </c>
      <c r="D28" s="39" t="s">
        <v>88</v>
      </c>
      <c r="E28" s="39" t="s">
        <v>88</v>
      </c>
      <c r="F28" s="39" t="s">
        <v>64</v>
      </c>
      <c r="G28" s="39" t="s">
        <v>88</v>
      </c>
      <c r="H28" s="39" t="s">
        <v>88</v>
      </c>
      <c r="I28" s="39" t="s">
        <v>88</v>
      </c>
      <c r="J28" s="39" t="s">
        <v>64</v>
      </c>
      <c r="K28" s="39" t="s">
        <v>64</v>
      </c>
      <c r="L28" s="39" t="s">
        <v>82</v>
      </c>
      <c r="M28" s="39" t="s">
        <v>143</v>
      </c>
    </row>
    <row r="29" spans="1:13" x14ac:dyDescent="0.3">
      <c r="A29" s="39" t="s">
        <v>64</v>
      </c>
      <c r="B29" s="39" t="s">
        <v>144</v>
      </c>
      <c r="C29" s="39" t="s">
        <v>88</v>
      </c>
      <c r="D29" s="39" t="s">
        <v>88</v>
      </c>
      <c r="E29" s="39" t="s">
        <v>88</v>
      </c>
      <c r="F29" s="39" t="s">
        <v>64</v>
      </c>
      <c r="G29" s="39" t="s">
        <v>64</v>
      </c>
      <c r="H29" s="39" t="s">
        <v>88</v>
      </c>
      <c r="I29" s="39" t="s">
        <v>88</v>
      </c>
      <c r="J29" s="39" t="s">
        <v>64</v>
      </c>
      <c r="K29" s="39" t="s">
        <v>64</v>
      </c>
      <c r="L29" s="39" t="s">
        <v>83</v>
      </c>
      <c r="M29" s="39" t="s">
        <v>145</v>
      </c>
    </row>
    <row r="30" spans="1:13" x14ac:dyDescent="0.3">
      <c r="A30" s="39" t="s">
        <v>64</v>
      </c>
      <c r="B30" s="39" t="s">
        <v>146</v>
      </c>
      <c r="C30" s="39" t="s">
        <v>88</v>
      </c>
      <c r="D30" s="39" t="s">
        <v>88</v>
      </c>
      <c r="E30" s="39" t="s">
        <v>88</v>
      </c>
      <c r="F30" s="39" t="s">
        <v>64</v>
      </c>
      <c r="G30" s="39" t="s">
        <v>64</v>
      </c>
      <c r="H30" s="39" t="s">
        <v>64</v>
      </c>
      <c r="I30" s="39" t="s">
        <v>64</v>
      </c>
      <c r="J30" s="39" t="s">
        <v>64</v>
      </c>
      <c r="K30" s="39" t="s">
        <v>64</v>
      </c>
      <c r="L30" s="39" t="s">
        <v>84</v>
      </c>
      <c r="M30" s="39" t="s">
        <v>51</v>
      </c>
    </row>
    <row r="31" spans="1:13" x14ac:dyDescent="0.3">
      <c r="A31" s="39" t="s">
        <v>64</v>
      </c>
      <c r="B31" s="39" t="s">
        <v>147</v>
      </c>
      <c r="C31" s="39" t="s">
        <v>64</v>
      </c>
      <c r="D31" s="39" t="s">
        <v>64</v>
      </c>
      <c r="E31" s="39" t="s">
        <v>64</v>
      </c>
      <c r="F31" s="39" t="s">
        <v>64</v>
      </c>
      <c r="G31" s="39" t="s">
        <v>64</v>
      </c>
      <c r="H31" s="39" t="s">
        <v>88</v>
      </c>
      <c r="I31" s="39" t="s">
        <v>88</v>
      </c>
      <c r="J31" s="39" t="s">
        <v>88</v>
      </c>
      <c r="K31" s="39" t="s">
        <v>64</v>
      </c>
      <c r="L31" s="39" t="s">
        <v>85</v>
      </c>
      <c r="M31" s="39" t="s">
        <v>148</v>
      </c>
    </row>
    <row r="32" spans="1:13" x14ac:dyDescent="0.3">
      <c r="A32" s="39" t="s">
        <v>64</v>
      </c>
      <c r="B32" s="39" t="s">
        <v>149</v>
      </c>
      <c r="C32" s="39" t="s">
        <v>88</v>
      </c>
      <c r="D32" s="39" t="s">
        <v>64</v>
      </c>
      <c r="E32" s="39" t="s">
        <v>64</v>
      </c>
      <c r="F32" s="39" t="s">
        <v>88</v>
      </c>
      <c r="G32" s="39" t="s">
        <v>88</v>
      </c>
      <c r="H32" s="39" t="s">
        <v>64</v>
      </c>
      <c r="I32" s="39" t="s">
        <v>88</v>
      </c>
      <c r="J32" s="39" t="s">
        <v>64</v>
      </c>
      <c r="K32" s="39" t="s">
        <v>64</v>
      </c>
      <c r="L32" s="39" t="s">
        <v>68</v>
      </c>
      <c r="M32" s="39" t="s">
        <v>150</v>
      </c>
    </row>
    <row r="33" spans="1:13" x14ac:dyDescent="0.3">
      <c r="A33" s="39" t="s">
        <v>64</v>
      </c>
      <c r="B33" s="39" t="s">
        <v>151</v>
      </c>
      <c r="C33" s="39" t="s">
        <v>64</v>
      </c>
      <c r="D33" s="39" t="s">
        <v>64</v>
      </c>
      <c r="E33" s="39" t="s">
        <v>64</v>
      </c>
      <c r="F33" s="39" t="s">
        <v>64</v>
      </c>
      <c r="G33" s="39" t="s">
        <v>64</v>
      </c>
      <c r="H33" s="39" t="s">
        <v>88</v>
      </c>
      <c r="I33" s="39" t="s">
        <v>88</v>
      </c>
      <c r="J33" s="39" t="s">
        <v>64</v>
      </c>
      <c r="K33" s="39" t="s">
        <v>64</v>
      </c>
      <c r="L33" s="39" t="s">
        <v>86</v>
      </c>
      <c r="M33" s="39" t="s">
        <v>152</v>
      </c>
    </row>
    <row r="34" spans="1:13" x14ac:dyDescent="0.3">
      <c r="A34" s="39" t="s">
        <v>64</v>
      </c>
      <c r="B34" s="39" t="s">
        <v>153</v>
      </c>
      <c r="C34" s="39" t="s">
        <v>88</v>
      </c>
      <c r="D34" s="39" t="s">
        <v>88</v>
      </c>
      <c r="E34" s="39" t="s">
        <v>88</v>
      </c>
      <c r="F34" s="39" t="s">
        <v>64</v>
      </c>
      <c r="G34" s="39" t="s">
        <v>64</v>
      </c>
      <c r="H34" s="39" t="s">
        <v>88</v>
      </c>
      <c r="I34" s="39" t="s">
        <v>88</v>
      </c>
      <c r="J34" s="39" t="s">
        <v>64</v>
      </c>
      <c r="K34" s="39" t="s">
        <v>64</v>
      </c>
      <c r="L34" s="39" t="s">
        <v>87</v>
      </c>
      <c r="M34" s="39" t="s">
        <v>154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2:AB53"/>
  <sheetViews>
    <sheetView workbookViewId="0">
      <pane xSplit="1" ySplit="4" topLeftCell="D5" activePane="bottomRight" state="frozen"/>
      <selection pane="topRight" activeCell="B1" sqref="B1"/>
      <selection pane="bottomLeft" activeCell="A5" sqref="A5"/>
      <selection pane="bottomRight" activeCell="G4" sqref="G4:O4"/>
    </sheetView>
  </sheetViews>
  <sheetFormatPr defaultRowHeight="14.4" x14ac:dyDescent="0.3"/>
  <cols>
    <col min="1" max="1" width="44.33203125" customWidth="1"/>
    <col min="2" max="2" width="42.44140625" customWidth="1"/>
    <col min="3" max="3" width="31.109375" customWidth="1"/>
    <col min="4" max="4" width="23.88671875" style="1" customWidth="1"/>
    <col min="5" max="5" width="27.109375" customWidth="1"/>
    <col min="6" max="6" width="30.109375" style="25" customWidth="1"/>
    <col min="7" max="15" width="6.5546875" style="25" customWidth="1"/>
    <col min="16" max="16" width="58.6640625" customWidth="1"/>
    <col min="17" max="17" width="40.109375" customWidth="1"/>
    <col min="18" max="18" width="24.88671875" customWidth="1"/>
    <col min="19" max="19" width="9.109375" customWidth="1"/>
  </cols>
  <sheetData>
    <row r="2" spans="1:28" x14ac:dyDescent="0.3">
      <c r="E2" s="38"/>
    </row>
    <row r="4" spans="1:28" ht="43.2" x14ac:dyDescent="0.3">
      <c r="B4" s="19" t="s">
        <v>35</v>
      </c>
      <c r="C4" s="19" t="s">
        <v>36</v>
      </c>
      <c r="D4" s="21" t="s">
        <v>37</v>
      </c>
      <c r="E4" s="19" t="s">
        <v>38</v>
      </c>
      <c r="F4" s="19" t="s">
        <v>56</v>
      </c>
      <c r="G4" s="27" t="s">
        <v>29</v>
      </c>
      <c r="H4" s="27" t="s">
        <v>30</v>
      </c>
      <c r="I4" s="27" t="s">
        <v>31</v>
      </c>
      <c r="J4" s="27" t="s">
        <v>32</v>
      </c>
      <c r="K4" s="27" t="s">
        <v>33</v>
      </c>
      <c r="L4" s="28" t="s">
        <v>52</v>
      </c>
      <c r="M4" s="28" t="s">
        <v>53</v>
      </c>
      <c r="N4" s="28" t="s">
        <v>55</v>
      </c>
      <c r="O4" s="25" t="s">
        <v>54</v>
      </c>
      <c r="S4" s="27" t="s">
        <v>29</v>
      </c>
      <c r="T4" s="27" t="s">
        <v>30</v>
      </c>
      <c r="U4" s="27" t="s">
        <v>31</v>
      </c>
      <c r="V4" s="27" t="s">
        <v>32</v>
      </c>
      <c r="W4" s="27" t="s">
        <v>33</v>
      </c>
      <c r="X4" s="28" t="s">
        <v>52</v>
      </c>
      <c r="Y4" s="28" t="s">
        <v>53</v>
      </c>
      <c r="Z4" s="28" t="s">
        <v>55</v>
      </c>
      <c r="AA4" s="25" t="s">
        <v>54</v>
      </c>
    </row>
    <row r="5" spans="1:28" x14ac:dyDescent="0.3">
      <c r="B5" s="20"/>
      <c r="C5" s="20"/>
      <c r="D5" s="22"/>
      <c r="E5" s="20"/>
      <c r="F5" s="20"/>
      <c r="G5" s="18"/>
      <c r="H5" s="18"/>
      <c r="I5" s="18"/>
      <c r="J5" s="18"/>
      <c r="K5" s="18"/>
      <c r="L5" s="29"/>
      <c r="M5" s="29"/>
      <c r="N5" s="29"/>
      <c r="O5" s="29"/>
    </row>
    <row r="6" spans="1:28" s="14" customFormat="1" ht="26.4" x14ac:dyDescent="0.3">
      <c r="A6" s="14" t="str">
        <f>IFERROR('pub_output=csv'!B4,"")</f>
        <v>Архангельск (ООО «НАКС Архангельск»)</v>
      </c>
      <c r="B6" s="14" t="str">
        <f>IFERROR(TRIM(MID(A6,SEARCH("(",A6,1)+1,LEN(A6)-SEARCH("(",A6,1)-1)),"")</f>
        <v>ООО «НАКС Архангельск»</v>
      </c>
      <c r="C6" s="13" t="str">
        <f>IFERROR(TRIM(MID(A6,1,SEARCH(" ",A6,1)-1)),"")</f>
        <v>Архангельск</v>
      </c>
      <c r="D6" s="37" t="str">
        <f>IFERROR('pub_output=csv'!M4,"")</f>
        <v>+7 (8182) 60-89-39 
 naksarh@mail.ru</v>
      </c>
      <c r="E6" s="37" t="str">
        <f>IFERROR('pub_output=csv'!L4,"")</f>
        <v>17-19.05.2022</v>
      </c>
      <c r="F6" s="17"/>
      <c r="G6" s="26" t="str">
        <f>IFERROR('pub_output=csv'!C4,"")</f>
        <v>1</v>
      </c>
      <c r="H6" s="26" t="str">
        <f>IFERROR('pub_output=csv'!D4,"")</f>
        <v>1</v>
      </c>
      <c r="I6" s="26" t="str">
        <f>IFERROR('pub_output=csv'!E4,"")</f>
        <v>1</v>
      </c>
      <c r="J6" s="26" t="str">
        <f>IFERROR('pub_output=csv'!F4,"")</f>
        <v/>
      </c>
      <c r="K6" s="26" t="str">
        <f>IFERROR('pub_output=csv'!G4,"")</f>
        <v/>
      </c>
      <c r="L6" s="26" t="str">
        <f>IFERROR('pub_output=csv'!H4,"")</f>
        <v/>
      </c>
      <c r="M6" s="26" t="str">
        <f>IFERROR('pub_output=csv'!I4,"")</f>
        <v/>
      </c>
      <c r="N6" s="26" t="str">
        <f>IFERROR('pub_output=csv'!J4,"")</f>
        <v/>
      </c>
      <c r="O6" s="26" t="str">
        <f>IFERROR('pub_output=csv'!K4,"")</f>
        <v/>
      </c>
      <c r="P6" s="14" t="str">
        <f>IF(A6=0,"",A6)</f>
        <v>Архангельск (ООО «НАКС Архангельск»)</v>
      </c>
      <c r="Q6" s="14" t="str">
        <f t="shared" ref="Q6:Q13" si="0">IF(D6=0,"",D6)</f>
        <v>+7 (8182) 60-89-39 
 naksarh@mail.ru</v>
      </c>
      <c r="R6" s="14" t="str">
        <f t="shared" ref="R6:R13" si="1">IF(E6=0,"",E6)</f>
        <v>17-19.05.2022</v>
      </c>
      <c r="S6" s="14">
        <f>IFERROR(1*IF(G6=0,"",G6),"")</f>
        <v>1</v>
      </c>
      <c r="T6" s="14">
        <f t="shared" ref="T6:AA6" si="2">IFERROR(1*IF(H6=0,"",H6),"")</f>
        <v>1</v>
      </c>
      <c r="U6" s="14">
        <f t="shared" si="2"/>
        <v>1</v>
      </c>
      <c r="V6" s="14" t="str">
        <f t="shared" si="2"/>
        <v/>
      </c>
      <c r="W6" s="14" t="str">
        <f t="shared" si="2"/>
        <v/>
      </c>
      <c r="X6" s="14" t="str">
        <f t="shared" si="2"/>
        <v/>
      </c>
      <c r="Y6" s="14" t="str">
        <f t="shared" si="2"/>
        <v/>
      </c>
      <c r="Z6" s="14" t="str">
        <f t="shared" si="2"/>
        <v/>
      </c>
      <c r="AA6" s="14" t="str">
        <f t="shared" si="2"/>
        <v/>
      </c>
      <c r="AB6" s="14">
        <f>SUM(S6:AA6)</f>
        <v>3</v>
      </c>
    </row>
    <row r="7" spans="1:28" s="14" customFormat="1" ht="26.4" x14ac:dyDescent="0.3">
      <c r="A7" s="14" t="str">
        <f>IFERROR('pub_output=csv'!B5,"")</f>
        <v>Барнаул (ООО «ГАЦ АР НАКС»)</v>
      </c>
      <c r="B7" s="14" t="str">
        <f t="shared" ref="B7:B53" si="3">IFERROR(TRIM(MID(A7,SEARCH("(",A7,1)+1,LEN(A7)-SEARCH("(",A7,1)-1)),"")</f>
        <v>ООО «ГАЦ АР НАКС»</v>
      </c>
      <c r="C7" s="13" t="str">
        <f t="shared" ref="C7:C53" si="4">IFERROR(TRIM(MID(A7,1,SEARCH(" ",A7,1)-1)),"")</f>
        <v>Барнаул</v>
      </c>
      <c r="D7" s="37" t="str">
        <f>IFERROR('pub_output=csv'!M5,"")</f>
        <v>+7(3852) 22-65-22, ar_gac@mail.ru</v>
      </c>
      <c r="E7" s="37" t="str">
        <f>IFERROR('pub_output=csv'!L5,"")</f>
        <v>26.04-29.04.2022</v>
      </c>
      <c r="F7" s="17"/>
      <c r="G7" s="26" t="str">
        <f>IFERROR('pub_output=csv'!C5,"")</f>
        <v>1</v>
      </c>
      <c r="H7" s="26" t="str">
        <f>IFERROR('pub_output=csv'!D5,"")</f>
        <v>1</v>
      </c>
      <c r="I7" s="26" t="str">
        <f>IFERROR('pub_output=csv'!E5,"")</f>
        <v>1</v>
      </c>
      <c r="J7" s="26" t="str">
        <f>IFERROR('pub_output=csv'!F5,"")</f>
        <v>1</v>
      </c>
      <c r="K7" s="26" t="str">
        <f>IFERROR('pub_output=csv'!G5,"")</f>
        <v>1</v>
      </c>
      <c r="L7" s="26" t="str">
        <f>IFERROR('pub_output=csv'!H5,"")</f>
        <v>1</v>
      </c>
      <c r="M7" s="26" t="str">
        <f>IFERROR('pub_output=csv'!I5,"")</f>
        <v>1</v>
      </c>
      <c r="N7" s="26" t="str">
        <f>IFERROR('pub_output=csv'!J5,"")</f>
        <v>1</v>
      </c>
      <c r="O7" s="26" t="str">
        <f>IFERROR('pub_output=csv'!K5,"")</f>
        <v/>
      </c>
      <c r="P7" s="14" t="str">
        <f t="shared" ref="P7:P53" si="5">IF(A7=0,"",A7)</f>
        <v>Барнаул (ООО «ГАЦ АР НАКС»)</v>
      </c>
      <c r="Q7" s="14" t="str">
        <f t="shared" si="0"/>
        <v>+7(3852) 22-65-22, ar_gac@mail.ru</v>
      </c>
      <c r="R7" s="14" t="str">
        <f t="shared" si="1"/>
        <v>26.04-29.04.2022</v>
      </c>
      <c r="S7" s="14">
        <f t="shared" ref="S7:S51" si="6">IFERROR(1*IF(G7=0,"",G7),"")</f>
        <v>1</v>
      </c>
      <c r="T7" s="14">
        <f t="shared" ref="T7:T51" si="7">IFERROR(1*IF(H7=0,"",H7),"")</f>
        <v>1</v>
      </c>
      <c r="U7" s="14">
        <f t="shared" ref="U7:U51" si="8">IFERROR(1*IF(I7=0,"",I7),"")</f>
        <v>1</v>
      </c>
      <c r="V7" s="14">
        <f t="shared" ref="V7:V51" si="9">IFERROR(1*IF(J7=0,"",J7),"")</f>
        <v>1</v>
      </c>
      <c r="W7" s="14">
        <f t="shared" ref="W7:W51" si="10">IFERROR(1*IF(K7=0,"",K7),"")</f>
        <v>1</v>
      </c>
      <c r="X7" s="14">
        <f t="shared" ref="X7:X51" si="11">IFERROR(1*IF(L7=0,"",L7),"")</f>
        <v>1</v>
      </c>
      <c r="Y7" s="14">
        <f t="shared" ref="Y7:Y51" si="12">IFERROR(1*IF(M7=0,"",M7),"")</f>
        <v>1</v>
      </c>
      <c r="Z7" s="14">
        <f t="shared" ref="Z7:Z51" si="13">IFERROR(1*IF(N7=0,"",N7),"")</f>
        <v>1</v>
      </c>
      <c r="AA7" s="14" t="str">
        <f t="shared" ref="AA7:AA51" si="14">IFERROR(1*IF(O7=0,"",O7),"")</f>
        <v/>
      </c>
      <c r="AB7" s="14">
        <f t="shared" ref="AB7:AB51" si="15">SUM(S7:AA7)</f>
        <v>8</v>
      </c>
    </row>
    <row r="8" spans="1:28" s="14" customFormat="1" ht="26.4" x14ac:dyDescent="0.3">
      <c r="A8" s="14" t="str">
        <f>IFERROR('pub_output=csv'!B6,"")</f>
        <v>Владивосток (ООО «Тихоокеанский ГАЦ»)</v>
      </c>
      <c r="B8" s="14" t="str">
        <f t="shared" si="3"/>
        <v>ООО «Тихоокеанский ГАЦ»</v>
      </c>
      <c r="C8" s="13" t="str">
        <f t="shared" si="4"/>
        <v>Владивосток</v>
      </c>
      <c r="D8" s="37" t="str">
        <f>IFERROR('pub_output=csv'!M6,"")</f>
        <v>+7(423) 260-42-10 torgac@mail.ru</v>
      </c>
      <c r="E8" s="37" t="str">
        <f>IFERROR('pub_output=csv'!L6,"")</f>
        <v>23.05-27.05.2022</v>
      </c>
      <c r="F8" s="17"/>
      <c r="G8" s="26" t="str">
        <f>IFERROR('pub_output=csv'!C6,"")</f>
        <v>1</v>
      </c>
      <c r="H8" s="26" t="str">
        <f>IFERROR('pub_output=csv'!D6,"")</f>
        <v/>
      </c>
      <c r="I8" s="26" t="str">
        <f>IFERROR('pub_output=csv'!E6,"")</f>
        <v/>
      </c>
      <c r="J8" s="26" t="str">
        <f>IFERROR('pub_output=csv'!F6,"")</f>
        <v>1</v>
      </c>
      <c r="K8" s="26" t="str">
        <f>IFERROR('pub_output=csv'!G6,"")</f>
        <v>1</v>
      </c>
      <c r="L8" s="26" t="str">
        <f>IFERROR('pub_output=csv'!H6,"")</f>
        <v/>
      </c>
      <c r="M8" s="26" t="str">
        <f>IFERROR('pub_output=csv'!I6,"")</f>
        <v>1</v>
      </c>
      <c r="N8" s="26" t="str">
        <f>IFERROR('pub_output=csv'!J6,"")</f>
        <v/>
      </c>
      <c r="O8" s="26" t="str">
        <f>IFERROR('pub_output=csv'!K6,"")</f>
        <v/>
      </c>
      <c r="P8" s="14" t="str">
        <f t="shared" si="5"/>
        <v>Владивосток (ООО «Тихоокеанский ГАЦ»)</v>
      </c>
      <c r="Q8" s="14" t="str">
        <f t="shared" si="0"/>
        <v>+7(423) 260-42-10 torgac@mail.ru</v>
      </c>
      <c r="R8" s="14" t="str">
        <f t="shared" si="1"/>
        <v>23.05-27.05.2022</v>
      </c>
      <c r="S8" s="14">
        <f t="shared" si="6"/>
        <v>1</v>
      </c>
      <c r="T8" s="14" t="str">
        <f t="shared" si="7"/>
        <v/>
      </c>
      <c r="U8" s="14" t="str">
        <f t="shared" si="8"/>
        <v/>
      </c>
      <c r="V8" s="14">
        <f t="shared" si="9"/>
        <v>1</v>
      </c>
      <c r="W8" s="14">
        <f t="shared" si="10"/>
        <v>1</v>
      </c>
      <c r="X8" s="14" t="str">
        <f t="shared" si="11"/>
        <v/>
      </c>
      <c r="Y8" s="14">
        <f t="shared" si="12"/>
        <v>1</v>
      </c>
      <c r="Z8" s="14" t="str">
        <f t="shared" si="13"/>
        <v/>
      </c>
      <c r="AA8" s="14" t="str">
        <f t="shared" si="14"/>
        <v/>
      </c>
      <c r="AB8" s="14">
        <f t="shared" si="15"/>
        <v>4</v>
      </c>
    </row>
    <row r="9" spans="1:28" s="14" customFormat="1" ht="26.4" x14ac:dyDescent="0.3">
      <c r="A9" s="14" t="str">
        <f>IFERROR('pub_output=csv'!B7,"")</f>
        <v>Волгоград (ООО «НВЦ «Сварка»)</v>
      </c>
      <c r="B9" s="14" t="str">
        <f t="shared" si="3"/>
        <v>ООО «НВЦ «Сварка»</v>
      </c>
      <c r="C9" s="13" t="str">
        <f t="shared" si="4"/>
        <v>Волгоград</v>
      </c>
      <c r="D9" s="37" t="str">
        <f>IFERROR('pub_output=csv'!M7,"")</f>
        <v>+(8442) 73-91-56 volga-weld@yandex.ru</v>
      </c>
      <c r="E9" s="37" t="str">
        <f>IFERROR('pub_output=csv'!L7,"")</f>
        <v>15.06-16.06.2022</v>
      </c>
      <c r="F9" s="17"/>
      <c r="G9" s="26" t="str">
        <f>IFERROR('pub_output=csv'!C7,"")</f>
        <v/>
      </c>
      <c r="H9" s="26" t="str">
        <f>IFERROR('pub_output=csv'!D7,"")</f>
        <v/>
      </c>
      <c r="I9" s="26" t="str">
        <f>IFERROR('pub_output=csv'!E7,"")</f>
        <v/>
      </c>
      <c r="J9" s="26" t="str">
        <f>IFERROR('pub_output=csv'!F7,"")</f>
        <v/>
      </c>
      <c r="K9" s="26" t="str">
        <f>IFERROR('pub_output=csv'!G7,"")</f>
        <v/>
      </c>
      <c r="L9" s="26" t="str">
        <f>IFERROR('pub_output=csv'!H7,"")</f>
        <v>1</v>
      </c>
      <c r="M9" s="26" t="str">
        <f>IFERROR('pub_output=csv'!I7,"")</f>
        <v>1</v>
      </c>
      <c r="N9" s="26" t="str">
        <f>IFERROR('pub_output=csv'!J7,"")</f>
        <v/>
      </c>
      <c r="O9" s="26" t="str">
        <f>IFERROR('pub_output=csv'!K7,"")</f>
        <v/>
      </c>
      <c r="P9" s="14" t="str">
        <f t="shared" si="5"/>
        <v>Волгоград (ООО «НВЦ «Сварка»)</v>
      </c>
      <c r="Q9" s="14" t="str">
        <f t="shared" si="0"/>
        <v>+(8442) 73-91-56 volga-weld@yandex.ru</v>
      </c>
      <c r="R9" s="14" t="str">
        <f t="shared" si="1"/>
        <v>15.06-16.06.2022</v>
      </c>
      <c r="S9" s="14" t="str">
        <f t="shared" si="6"/>
        <v/>
      </c>
      <c r="T9" s="14" t="str">
        <f t="shared" si="7"/>
        <v/>
      </c>
      <c r="U9" s="14" t="str">
        <f t="shared" si="8"/>
        <v/>
      </c>
      <c r="V9" s="14" t="str">
        <f t="shared" si="9"/>
        <v/>
      </c>
      <c r="W9" s="14" t="str">
        <f t="shared" si="10"/>
        <v/>
      </c>
      <c r="X9" s="14">
        <f t="shared" si="11"/>
        <v>1</v>
      </c>
      <c r="Y9" s="14">
        <f t="shared" si="12"/>
        <v>1</v>
      </c>
      <c r="Z9" s="14" t="str">
        <f t="shared" si="13"/>
        <v/>
      </c>
      <c r="AA9" s="14" t="str">
        <f t="shared" si="14"/>
        <v/>
      </c>
      <c r="AB9" s="14">
        <f t="shared" si="15"/>
        <v>2</v>
      </c>
    </row>
    <row r="10" spans="1:28" s="14" customFormat="1" ht="26.4" x14ac:dyDescent="0.3">
      <c r="A10" s="14" t="str">
        <f>IFERROR('pub_output=csv'!B8,"")</f>
        <v>Вологда (АНО «ВРАЦ»)</v>
      </c>
      <c r="B10" s="14" t="str">
        <f t="shared" si="3"/>
        <v>АНО «ВРАЦ»</v>
      </c>
      <c r="C10" s="13" t="str">
        <f t="shared" si="4"/>
        <v>Вологда</v>
      </c>
      <c r="D10" s="37" t="str">
        <f>IFERROR('pub_output=csv'!M8,"")</f>
        <v>+7 (8172) 27-23-03 
 vikulov@vologda.ru</v>
      </c>
      <c r="E10" s="37" t="str">
        <f>IFERROR('pub_output=csv'!L8,"")</f>
        <v>18.05-19.05.2022</v>
      </c>
      <c r="F10" s="17"/>
      <c r="G10" s="26" t="str">
        <f>IFERROR('pub_output=csv'!C8,"")</f>
        <v/>
      </c>
      <c r="H10" s="26" t="str">
        <f>IFERROR('pub_output=csv'!D8,"")</f>
        <v/>
      </c>
      <c r="I10" s="26" t="str">
        <f>IFERROR('pub_output=csv'!E8,"")</f>
        <v/>
      </c>
      <c r="J10" s="26" t="str">
        <f>IFERROR('pub_output=csv'!F8,"")</f>
        <v/>
      </c>
      <c r="K10" s="26" t="str">
        <f>IFERROR('pub_output=csv'!G8,"")</f>
        <v/>
      </c>
      <c r="L10" s="26" t="str">
        <f>IFERROR('pub_output=csv'!H8,"")</f>
        <v>1</v>
      </c>
      <c r="M10" s="26" t="str">
        <f>IFERROR('pub_output=csv'!I8,"")</f>
        <v>1</v>
      </c>
      <c r="N10" s="26" t="str">
        <f>IFERROR('pub_output=csv'!J8,"")</f>
        <v/>
      </c>
      <c r="O10" s="26" t="str">
        <f>IFERROR('pub_output=csv'!K8,"")</f>
        <v/>
      </c>
      <c r="P10" s="14" t="str">
        <f t="shared" si="5"/>
        <v>Вологда (АНО «ВРАЦ»)</v>
      </c>
      <c r="Q10" s="14" t="str">
        <f t="shared" si="0"/>
        <v>+7 (8172) 27-23-03 
 vikulov@vologda.ru</v>
      </c>
      <c r="R10" s="14" t="str">
        <f t="shared" si="1"/>
        <v>18.05-19.05.2022</v>
      </c>
      <c r="S10" s="14" t="str">
        <f t="shared" si="6"/>
        <v/>
      </c>
      <c r="T10" s="14" t="str">
        <f t="shared" si="7"/>
        <v/>
      </c>
      <c r="U10" s="14" t="str">
        <f t="shared" si="8"/>
        <v/>
      </c>
      <c r="V10" s="14" t="str">
        <f t="shared" si="9"/>
        <v/>
      </c>
      <c r="W10" s="14" t="str">
        <f t="shared" si="10"/>
        <v/>
      </c>
      <c r="X10" s="14">
        <f t="shared" si="11"/>
        <v>1</v>
      </c>
      <c r="Y10" s="14">
        <f t="shared" si="12"/>
        <v>1</v>
      </c>
      <c r="Z10" s="14" t="str">
        <f t="shared" si="13"/>
        <v/>
      </c>
      <c r="AA10" s="14" t="str">
        <f t="shared" si="14"/>
        <v/>
      </c>
      <c r="AB10" s="14">
        <f t="shared" si="15"/>
        <v>2</v>
      </c>
    </row>
    <row r="11" spans="1:28" s="14" customFormat="1" ht="26.4" x14ac:dyDescent="0.3">
      <c r="A11" s="14" t="str">
        <f>IFERROR('pub_output=csv'!B9,"")</f>
        <v>Екатеринбург (ООО «НАКС-Урал»)</v>
      </c>
      <c r="B11" s="14" t="str">
        <f t="shared" si="3"/>
        <v>ООО «НАКС-Урал»</v>
      </c>
      <c r="C11" s="13" t="str">
        <f t="shared" si="4"/>
        <v>Екатеринбург</v>
      </c>
      <c r="D11" s="37" t="str">
        <f>IFERROR('pub_output=csv'!M9,"")</f>
        <v>+7 (343)264-90-12 
 naks-ural@naks-ural.ru</v>
      </c>
      <c r="E11" s="37" t="str">
        <f>IFERROR('pub_output=csv'!L9,"")</f>
        <v>16.03-18.03.2022</v>
      </c>
      <c r="F11" s="17"/>
      <c r="G11" s="26" t="str">
        <f>IFERROR('pub_output=csv'!C9,"")</f>
        <v>1</v>
      </c>
      <c r="H11" s="26" t="str">
        <f>IFERROR('pub_output=csv'!D9,"")</f>
        <v>1</v>
      </c>
      <c r="I11" s="26" t="str">
        <f>IFERROR('pub_output=csv'!E9,"")</f>
        <v>1</v>
      </c>
      <c r="J11" s="26" t="str">
        <f>IFERROR('pub_output=csv'!F9,"")</f>
        <v/>
      </c>
      <c r="K11" s="26" t="str">
        <f>IFERROR('pub_output=csv'!G9,"")</f>
        <v/>
      </c>
      <c r="L11" s="26" t="str">
        <f>IFERROR('pub_output=csv'!H9,"")</f>
        <v/>
      </c>
      <c r="M11" s="26" t="str">
        <f>IFERROR('pub_output=csv'!I9,"")</f>
        <v/>
      </c>
      <c r="N11" s="26" t="str">
        <f>IFERROR('pub_output=csv'!J9,"")</f>
        <v/>
      </c>
      <c r="O11" s="26" t="str">
        <f>IFERROR('pub_output=csv'!K9,"")</f>
        <v/>
      </c>
      <c r="P11" s="14" t="str">
        <f t="shared" si="5"/>
        <v>Екатеринбург (ООО «НАКС-Урал»)</v>
      </c>
      <c r="Q11" s="14" t="str">
        <f t="shared" si="0"/>
        <v>+7 (343)264-90-12 
 naks-ural@naks-ural.ru</v>
      </c>
      <c r="R11" s="14" t="str">
        <f t="shared" si="1"/>
        <v>16.03-18.03.2022</v>
      </c>
      <c r="S11" s="14">
        <f t="shared" si="6"/>
        <v>1</v>
      </c>
      <c r="T11" s="14">
        <f t="shared" si="7"/>
        <v>1</v>
      </c>
      <c r="U11" s="14">
        <f t="shared" si="8"/>
        <v>1</v>
      </c>
      <c r="V11" s="14" t="str">
        <f t="shared" si="9"/>
        <v/>
      </c>
      <c r="W11" s="14" t="str">
        <f t="shared" si="10"/>
        <v/>
      </c>
      <c r="X11" s="14" t="str">
        <f t="shared" si="11"/>
        <v/>
      </c>
      <c r="Y11" s="14" t="str">
        <f t="shared" si="12"/>
        <v/>
      </c>
      <c r="Z11" s="14" t="str">
        <f t="shared" si="13"/>
        <v/>
      </c>
      <c r="AA11" s="14" t="str">
        <f t="shared" si="14"/>
        <v/>
      </c>
      <c r="AB11" s="14">
        <f t="shared" si="15"/>
        <v>3</v>
      </c>
    </row>
    <row r="12" spans="1:28" s="14" customFormat="1" ht="26.4" x14ac:dyDescent="0.3">
      <c r="A12" s="14" t="str">
        <f>IFERROR('pub_output=csv'!B10,"")</f>
        <v>Ижевск (ООО «НАКС-Ижевск»)</v>
      </c>
      <c r="B12" s="14" t="str">
        <f t="shared" si="3"/>
        <v>ООО «НАКС-Ижевск»</v>
      </c>
      <c r="C12" s="13" t="str">
        <f t="shared" si="4"/>
        <v>Ижевск</v>
      </c>
      <c r="D12" s="37" t="str">
        <f>IFERROR('pub_output=csv'!M10,"")</f>
        <v>+7 (3412) 48-35-38 
 ac@naks-izhevsk.ru</v>
      </c>
      <c r="E12" s="37" t="str">
        <f>IFERROR('pub_output=csv'!L10,"")</f>
        <v>02-03.08.2022</v>
      </c>
      <c r="F12" s="17"/>
      <c r="G12" s="26" t="str">
        <f>IFERROR('pub_output=csv'!C10,"")</f>
        <v>1</v>
      </c>
      <c r="H12" s="26" t="str">
        <f>IFERROR('pub_output=csv'!D10,"")</f>
        <v>1</v>
      </c>
      <c r="I12" s="26" t="str">
        <f>IFERROR('pub_output=csv'!E10,"")</f>
        <v>1</v>
      </c>
      <c r="J12" s="26" t="str">
        <f>IFERROR('pub_output=csv'!F10,"")</f>
        <v/>
      </c>
      <c r="K12" s="26" t="str">
        <f>IFERROR('pub_output=csv'!G10,"")</f>
        <v/>
      </c>
      <c r="L12" s="26" t="str">
        <f>IFERROR('pub_output=csv'!H10,"")</f>
        <v>1</v>
      </c>
      <c r="M12" s="26" t="str">
        <f>IFERROR('pub_output=csv'!I10,"")</f>
        <v>1</v>
      </c>
      <c r="N12" s="26" t="str">
        <f>IFERROR('pub_output=csv'!J10,"")</f>
        <v/>
      </c>
      <c r="O12" s="26" t="str">
        <f>IFERROR('pub_output=csv'!K10,"")</f>
        <v/>
      </c>
      <c r="P12" s="14" t="str">
        <f t="shared" si="5"/>
        <v>Ижевск (ООО «НАКС-Ижевск»)</v>
      </c>
      <c r="Q12" s="14" t="str">
        <f t="shared" si="0"/>
        <v>+7 (3412) 48-35-38 
 ac@naks-izhevsk.ru</v>
      </c>
      <c r="R12" s="14" t="str">
        <f t="shared" si="1"/>
        <v>02-03.08.2022</v>
      </c>
      <c r="S12" s="14">
        <f t="shared" si="6"/>
        <v>1</v>
      </c>
      <c r="T12" s="14">
        <f t="shared" si="7"/>
        <v>1</v>
      </c>
      <c r="U12" s="14">
        <f t="shared" si="8"/>
        <v>1</v>
      </c>
      <c r="V12" s="14" t="str">
        <f t="shared" si="9"/>
        <v/>
      </c>
      <c r="W12" s="14" t="str">
        <f t="shared" si="10"/>
        <v/>
      </c>
      <c r="X12" s="14">
        <f t="shared" si="11"/>
        <v>1</v>
      </c>
      <c r="Y12" s="14">
        <f t="shared" si="12"/>
        <v>1</v>
      </c>
      <c r="Z12" s="14" t="str">
        <f t="shared" si="13"/>
        <v/>
      </c>
      <c r="AA12" s="14" t="str">
        <f t="shared" si="14"/>
        <v/>
      </c>
      <c r="AB12" s="14">
        <f t="shared" si="15"/>
        <v>5</v>
      </c>
    </row>
    <row r="13" spans="1:28" s="14" customFormat="1" ht="26.4" x14ac:dyDescent="0.3">
      <c r="A13" s="14" t="str">
        <f>IFERROR('pub_output=csv'!B11,"")</f>
        <v>Казань (ООО «АНТЦ сварочного оборудования и технологий»)</v>
      </c>
      <c r="B13" s="14" t="str">
        <f t="shared" si="3"/>
        <v>ООО «АНТЦ сварочного оборудования и технологий»</v>
      </c>
      <c r="C13" s="13" t="str">
        <f t="shared" si="4"/>
        <v>Казань</v>
      </c>
      <c r="D13" s="37" t="str">
        <f>IFERROR('pub_output=csv'!M11,"")</f>
        <v>+7 (843) 238-09-49
 oalnk-antc@mail.ru</v>
      </c>
      <c r="E13" s="37" t="str">
        <f>IFERROR('pub_output=csv'!L11,"")</f>
        <v>20.04-21.04.2022</v>
      </c>
      <c r="F13" s="17"/>
      <c r="G13" s="26" t="str">
        <f>IFERROR('pub_output=csv'!C11,"")</f>
        <v>1</v>
      </c>
      <c r="H13" s="26" t="str">
        <f>IFERROR('pub_output=csv'!D11,"")</f>
        <v>1</v>
      </c>
      <c r="I13" s="26" t="str">
        <f>IFERROR('pub_output=csv'!E11,"")</f>
        <v>1</v>
      </c>
      <c r="J13" s="26" t="str">
        <f>IFERROR('pub_output=csv'!F11,"")</f>
        <v>1</v>
      </c>
      <c r="K13" s="26" t="str">
        <f>IFERROR('pub_output=csv'!G11,"")</f>
        <v>1</v>
      </c>
      <c r="L13" s="26" t="str">
        <f>IFERROR('pub_output=csv'!H11,"")</f>
        <v>1</v>
      </c>
      <c r="M13" s="26" t="str">
        <f>IFERROR('pub_output=csv'!I11,"")</f>
        <v>1</v>
      </c>
      <c r="N13" s="26" t="str">
        <f>IFERROR('pub_output=csv'!J11,"")</f>
        <v/>
      </c>
      <c r="O13" s="26" t="str">
        <f>IFERROR('pub_output=csv'!K11,"")</f>
        <v/>
      </c>
      <c r="P13" s="14" t="str">
        <f t="shared" si="5"/>
        <v>Казань (ООО «АНТЦ сварочного оборудования и технологий»)</v>
      </c>
      <c r="Q13" s="14" t="str">
        <f t="shared" si="0"/>
        <v>+7 (843) 238-09-49
 oalnk-antc@mail.ru</v>
      </c>
      <c r="R13" s="14" t="str">
        <f t="shared" si="1"/>
        <v>20.04-21.04.2022</v>
      </c>
      <c r="S13" s="14">
        <f t="shared" si="6"/>
        <v>1</v>
      </c>
      <c r="T13" s="14">
        <f t="shared" si="7"/>
        <v>1</v>
      </c>
      <c r="U13" s="14">
        <f t="shared" si="8"/>
        <v>1</v>
      </c>
      <c r="V13" s="14">
        <f t="shared" si="9"/>
        <v>1</v>
      </c>
      <c r="W13" s="14">
        <f t="shared" si="10"/>
        <v>1</v>
      </c>
      <c r="X13" s="14">
        <f t="shared" si="11"/>
        <v>1</v>
      </c>
      <c r="Y13" s="14">
        <f t="shared" si="12"/>
        <v>1</v>
      </c>
      <c r="Z13" s="14" t="str">
        <f t="shared" si="13"/>
        <v/>
      </c>
      <c r="AA13" s="14" t="str">
        <f t="shared" si="14"/>
        <v/>
      </c>
      <c r="AB13" s="14">
        <f t="shared" si="15"/>
        <v>7</v>
      </c>
    </row>
    <row r="14" spans="1:28" s="14" customFormat="1" ht="26.4" x14ac:dyDescent="0.3">
      <c r="A14" s="14" t="str">
        <f>IFERROR('pub_output=csv'!B12,"")</f>
        <v>Кемерово (ООО «КЦСК»)</v>
      </c>
      <c r="B14" s="14" t="str">
        <f t="shared" si="3"/>
        <v>ООО «КЦСК»</v>
      </c>
      <c r="C14" s="13" t="str">
        <f t="shared" si="4"/>
        <v>Кемерово</v>
      </c>
      <c r="D14" s="37" t="str">
        <f>IFERROR('pub_output=csv'!M12,"")</f>
        <v>+7 (3842)44-14-92 
 kcsk@naks.ru</v>
      </c>
      <c r="E14" s="37" t="str">
        <f>IFERROR('pub_output=csv'!L12,"")</f>
        <v>19.04-21.04.2022</v>
      </c>
      <c r="F14" s="17"/>
      <c r="G14" s="26" t="str">
        <f>IFERROR('pub_output=csv'!C12,"")</f>
        <v>1</v>
      </c>
      <c r="H14" s="26" t="str">
        <f>IFERROR('pub_output=csv'!D12,"")</f>
        <v>1</v>
      </c>
      <c r="I14" s="26" t="str">
        <f>IFERROR('pub_output=csv'!E12,"")</f>
        <v>1</v>
      </c>
      <c r="J14" s="26" t="str">
        <f>IFERROR('pub_output=csv'!F12,"")</f>
        <v/>
      </c>
      <c r="K14" s="26" t="str">
        <f>IFERROR('pub_output=csv'!G12,"")</f>
        <v/>
      </c>
      <c r="L14" s="26" t="str">
        <f>IFERROR('pub_output=csv'!H12,"")</f>
        <v>1</v>
      </c>
      <c r="M14" s="26" t="str">
        <f>IFERROR('pub_output=csv'!I12,"")</f>
        <v/>
      </c>
      <c r="N14" s="26" t="str">
        <f>IFERROR('pub_output=csv'!J12,"")</f>
        <v>1</v>
      </c>
      <c r="O14" s="26" t="str">
        <f>IFERROR('pub_output=csv'!K12,"")</f>
        <v/>
      </c>
      <c r="P14" s="14" t="str">
        <f t="shared" si="5"/>
        <v>Кемерово (ООО «КЦСК»)</v>
      </c>
      <c r="Q14" s="14" t="str">
        <f>IF(D14=0,"",D14)</f>
        <v>+7 (3842)44-14-92 
 kcsk@naks.ru</v>
      </c>
      <c r="R14" s="14" t="str">
        <f>IF(E14=0,"",E14)</f>
        <v>19.04-21.04.2022</v>
      </c>
      <c r="S14" s="14">
        <f t="shared" si="6"/>
        <v>1</v>
      </c>
      <c r="T14" s="14">
        <f t="shared" si="7"/>
        <v>1</v>
      </c>
      <c r="U14" s="14">
        <f t="shared" si="8"/>
        <v>1</v>
      </c>
      <c r="V14" s="14" t="str">
        <f t="shared" si="9"/>
        <v/>
      </c>
      <c r="W14" s="14" t="str">
        <f t="shared" si="10"/>
        <v/>
      </c>
      <c r="X14" s="14">
        <f t="shared" si="11"/>
        <v>1</v>
      </c>
      <c r="Y14" s="14" t="str">
        <f t="shared" si="12"/>
        <v/>
      </c>
      <c r="Z14" s="14">
        <f t="shared" si="13"/>
        <v>1</v>
      </c>
      <c r="AA14" s="14" t="str">
        <f t="shared" si="14"/>
        <v/>
      </c>
      <c r="AB14" s="14">
        <f t="shared" si="15"/>
        <v>5</v>
      </c>
    </row>
    <row r="15" spans="1:28" s="14" customFormat="1" ht="26.4" x14ac:dyDescent="0.3">
      <c r="A15" s="14" t="str">
        <f>IFERROR('pub_output=csv'!B13,"")</f>
        <v>Краснодар (ООО «ЮРГАЦ №3 НАКС»)</v>
      </c>
      <c r="B15" s="14" t="str">
        <f t="shared" si="3"/>
        <v>ООО «ЮРГАЦ №3 НАКС»</v>
      </c>
      <c r="C15" s="13" t="str">
        <f t="shared" si="4"/>
        <v>Краснодар</v>
      </c>
      <c r="D15" s="37" t="str">
        <f>IFERROR('pub_output=csv'!M13,"")</f>
        <v>+7 (861) 224-57-68 
 yur3gac@naks.ru</v>
      </c>
      <c r="E15" s="37" t="str">
        <f>IFERROR('pub_output=csv'!L13,"")</f>
        <v>05.09-09.09.2022</v>
      </c>
      <c r="F15" s="17"/>
      <c r="G15" s="26" t="str">
        <f>IFERROR('pub_output=csv'!C13,"")</f>
        <v>1</v>
      </c>
      <c r="H15" s="26" t="str">
        <f>IFERROR('pub_output=csv'!D13,"")</f>
        <v>1</v>
      </c>
      <c r="I15" s="26" t="str">
        <f>IFERROR('pub_output=csv'!E13,"")</f>
        <v>1</v>
      </c>
      <c r="J15" s="26" t="str">
        <f>IFERROR('pub_output=csv'!F13,"")</f>
        <v/>
      </c>
      <c r="K15" s="26" t="str">
        <f>IFERROR('pub_output=csv'!G13,"")</f>
        <v/>
      </c>
      <c r="L15" s="26" t="str">
        <f>IFERROR('pub_output=csv'!H13,"")</f>
        <v>1</v>
      </c>
      <c r="M15" s="26" t="str">
        <f>IFERROR('pub_output=csv'!I13,"")</f>
        <v>1</v>
      </c>
      <c r="N15" s="26" t="str">
        <f>IFERROR('pub_output=csv'!J13,"")</f>
        <v/>
      </c>
      <c r="O15" s="26" t="str">
        <f>IFERROR('pub_output=csv'!K13,"")</f>
        <v>1</v>
      </c>
      <c r="P15" s="14" t="str">
        <f t="shared" si="5"/>
        <v>Краснодар (ООО «ЮРГАЦ №3 НАКС»)</v>
      </c>
      <c r="Q15" s="14" t="str">
        <f t="shared" ref="Q15:Q53" si="16">IF(D15=0,"",D15)</f>
        <v>+7 (861) 224-57-68 
 yur3gac@naks.ru</v>
      </c>
      <c r="R15" s="14" t="str">
        <f t="shared" ref="R15:R53" si="17">IF(E15=0,"",E15)</f>
        <v>05.09-09.09.2022</v>
      </c>
      <c r="S15" s="14">
        <f t="shared" si="6"/>
        <v>1</v>
      </c>
      <c r="T15" s="14">
        <f t="shared" si="7"/>
        <v>1</v>
      </c>
      <c r="U15" s="14">
        <f t="shared" si="8"/>
        <v>1</v>
      </c>
      <c r="V15" s="14" t="str">
        <f t="shared" si="9"/>
        <v/>
      </c>
      <c r="W15" s="14" t="str">
        <f t="shared" si="10"/>
        <v/>
      </c>
      <c r="X15" s="14">
        <f t="shared" si="11"/>
        <v>1</v>
      </c>
      <c r="Y15" s="14">
        <f t="shared" si="12"/>
        <v>1</v>
      </c>
      <c r="Z15" s="14" t="str">
        <f t="shared" si="13"/>
        <v/>
      </c>
      <c r="AA15" s="14">
        <f t="shared" si="14"/>
        <v>1</v>
      </c>
      <c r="AB15" s="14">
        <f t="shared" si="15"/>
        <v>6</v>
      </c>
    </row>
    <row r="16" spans="1:28" s="14" customFormat="1" ht="26.4" x14ac:dyDescent="0.3">
      <c r="A16" s="14" t="str">
        <f>IFERROR('pub_output=csv'!B14,"")</f>
        <v>Красноярск (ООО «ГАЦ-ССР»)</v>
      </c>
      <c r="B16" s="14" t="str">
        <f t="shared" si="3"/>
        <v>ООО «ГАЦ-ССР»</v>
      </c>
      <c r="C16" s="13" t="str">
        <f t="shared" si="4"/>
        <v>Красноярск</v>
      </c>
      <c r="D16" s="37" t="str">
        <f>IFERROR('pub_output=csv'!M14,"")</f>
        <v>+7 (391) 230-06-93 
 gac@gacssr.ru</v>
      </c>
      <c r="E16" s="37" t="str">
        <f>IFERROR('pub_output=csv'!L14,"")</f>
        <v>12.04-14.04.2022</v>
      </c>
      <c r="F16" s="17"/>
      <c r="G16" s="26" t="str">
        <f>IFERROR('pub_output=csv'!C14,"")</f>
        <v>1</v>
      </c>
      <c r="H16" s="26" t="str">
        <f>IFERROR('pub_output=csv'!D14,"")</f>
        <v>1</v>
      </c>
      <c r="I16" s="26" t="str">
        <f>IFERROR('pub_output=csv'!E14,"")</f>
        <v/>
      </c>
      <c r="J16" s="26" t="str">
        <f>IFERROR('pub_output=csv'!F14,"")</f>
        <v/>
      </c>
      <c r="K16" s="26" t="str">
        <f>IFERROR('pub_output=csv'!G14,"")</f>
        <v/>
      </c>
      <c r="L16" s="26" t="str">
        <f>IFERROR('pub_output=csv'!H14,"")</f>
        <v>1</v>
      </c>
      <c r="M16" s="26" t="str">
        <f>IFERROR('pub_output=csv'!I14,"")</f>
        <v/>
      </c>
      <c r="N16" s="26" t="str">
        <f>IFERROR('pub_output=csv'!J14,"")</f>
        <v/>
      </c>
      <c r="O16" s="26" t="str">
        <f>IFERROR('pub_output=csv'!K14,"")</f>
        <v/>
      </c>
      <c r="P16" s="14" t="str">
        <f t="shared" si="5"/>
        <v>Красноярск (ООО «ГАЦ-ССР»)</v>
      </c>
      <c r="Q16" s="14" t="str">
        <f t="shared" si="16"/>
        <v>+7 (391) 230-06-93 
 gac@gacssr.ru</v>
      </c>
      <c r="R16" s="14" t="str">
        <f t="shared" si="17"/>
        <v>12.04-14.04.2022</v>
      </c>
      <c r="S16" s="14">
        <f t="shared" si="6"/>
        <v>1</v>
      </c>
      <c r="T16" s="14">
        <f t="shared" si="7"/>
        <v>1</v>
      </c>
      <c r="U16" s="14" t="str">
        <f t="shared" si="8"/>
        <v/>
      </c>
      <c r="V16" s="14" t="str">
        <f t="shared" si="9"/>
        <v/>
      </c>
      <c r="W16" s="14" t="str">
        <f t="shared" si="10"/>
        <v/>
      </c>
      <c r="X16" s="14">
        <f t="shared" si="11"/>
        <v>1</v>
      </c>
      <c r="Y16" s="14" t="str">
        <f t="shared" si="12"/>
        <v/>
      </c>
      <c r="Z16" s="14" t="str">
        <f t="shared" si="13"/>
        <v/>
      </c>
      <c r="AA16" s="14" t="str">
        <f t="shared" si="14"/>
        <v/>
      </c>
      <c r="AB16" s="14">
        <f t="shared" si="15"/>
        <v>3</v>
      </c>
    </row>
    <row r="17" spans="1:28" s="14" customFormat="1" ht="26.4" x14ac:dyDescent="0.3">
      <c r="A17" s="14" t="str">
        <f>IFERROR('pub_output=csv'!B15,"")</f>
        <v>Москва (ООО «СЕРТИНК ПЛЮС»)</v>
      </c>
      <c r="B17" s="14" t="str">
        <f t="shared" si="3"/>
        <v>ООО «СЕРТИНК ПЛЮС»</v>
      </c>
      <c r="C17" s="13" t="str">
        <f t="shared" si="4"/>
        <v>Москва</v>
      </c>
      <c r="D17" s="37" t="str">
        <f>IFERROR('pub_output=csv'!M15,"")</f>
        <v>+7 (977) 507-42-02 info@sertinkplus.ru</v>
      </c>
      <c r="E17" s="37" t="str">
        <f>IFERROR('pub_output=csv'!L15,"")</f>
        <v>25.04-28.04.2022</v>
      </c>
      <c r="F17" s="17"/>
      <c r="G17" s="26" t="str">
        <f>IFERROR('pub_output=csv'!C15,"")</f>
        <v>1</v>
      </c>
      <c r="H17" s="26" t="str">
        <f>IFERROR('pub_output=csv'!D15,"")</f>
        <v>1</v>
      </c>
      <c r="I17" s="26" t="str">
        <f>IFERROR('pub_output=csv'!E15,"")</f>
        <v>1</v>
      </c>
      <c r="J17" s="26" t="str">
        <f>IFERROR('pub_output=csv'!F15,"")</f>
        <v/>
      </c>
      <c r="K17" s="26" t="str">
        <f>IFERROR('pub_output=csv'!G15,"")</f>
        <v/>
      </c>
      <c r="L17" s="26" t="str">
        <f>IFERROR('pub_output=csv'!H15,"")</f>
        <v>1</v>
      </c>
      <c r="M17" s="26" t="str">
        <f>IFERROR('pub_output=csv'!I15,"")</f>
        <v>1</v>
      </c>
      <c r="N17" s="26" t="str">
        <f>IFERROR('pub_output=csv'!J15,"")</f>
        <v/>
      </c>
      <c r="O17" s="26" t="str">
        <f>IFERROR('pub_output=csv'!K15,"")</f>
        <v>1</v>
      </c>
      <c r="P17" s="14" t="str">
        <f t="shared" si="5"/>
        <v>Москва (ООО «СЕРТИНК ПЛЮС»)</v>
      </c>
      <c r="Q17" s="14" t="str">
        <f t="shared" si="16"/>
        <v>+7 (977) 507-42-02 info@sertinkplus.ru</v>
      </c>
      <c r="R17" s="14" t="str">
        <f t="shared" si="17"/>
        <v>25.04-28.04.2022</v>
      </c>
      <c r="S17" s="14">
        <f t="shared" si="6"/>
        <v>1</v>
      </c>
      <c r="T17" s="14">
        <f t="shared" si="7"/>
        <v>1</v>
      </c>
      <c r="U17" s="14">
        <f t="shared" si="8"/>
        <v>1</v>
      </c>
      <c r="V17" s="14" t="str">
        <f t="shared" si="9"/>
        <v/>
      </c>
      <c r="W17" s="14" t="str">
        <f t="shared" si="10"/>
        <v/>
      </c>
      <c r="X17" s="14">
        <f t="shared" si="11"/>
        <v>1</v>
      </c>
      <c r="Y17" s="14">
        <f t="shared" si="12"/>
        <v>1</v>
      </c>
      <c r="Z17" s="14" t="str">
        <f t="shared" si="13"/>
        <v/>
      </c>
      <c r="AA17" s="14">
        <f t="shared" si="14"/>
        <v>1</v>
      </c>
      <c r="AB17" s="14">
        <f t="shared" si="15"/>
        <v>6</v>
      </c>
    </row>
    <row r="18" spans="1:28" s="14" customFormat="1" ht="26.4" x14ac:dyDescent="0.3">
      <c r="A18" s="14" t="str">
        <f>IFERROR('pub_output=csv'!B16,"")</f>
        <v>Нижний Новгород (ООО «ГАЦ ВВР»)</v>
      </c>
      <c r="B18" s="14" t="str">
        <f t="shared" si="3"/>
        <v>ООО «ГАЦ ВВР»</v>
      </c>
      <c r="C18" s="13" t="str">
        <f t="shared" si="4"/>
        <v>Нижний</v>
      </c>
      <c r="D18" s="37" t="str">
        <f>IFERROR('pub_output=csv'!M16,"")</f>
        <v>+7 (831) 216-43-89 
 info@gacvvr.ru</v>
      </c>
      <c r="E18" s="37" t="str">
        <f>IFERROR('pub_output=csv'!L16,"")</f>
        <v>18.04-20.04.2022</v>
      </c>
      <c r="F18" s="17"/>
      <c r="G18" s="26" t="str">
        <f>IFERROR('pub_output=csv'!C16,"")</f>
        <v>1</v>
      </c>
      <c r="H18" s="26" t="str">
        <f>IFERROR('pub_output=csv'!D16,"")</f>
        <v>1</v>
      </c>
      <c r="I18" s="26" t="str">
        <f>IFERROR('pub_output=csv'!E16,"")</f>
        <v>1</v>
      </c>
      <c r="J18" s="26" t="str">
        <f>IFERROR('pub_output=csv'!F16,"")</f>
        <v/>
      </c>
      <c r="K18" s="26" t="str">
        <f>IFERROR('pub_output=csv'!G16,"")</f>
        <v/>
      </c>
      <c r="L18" s="26" t="str">
        <f>IFERROR('pub_output=csv'!H16,"")</f>
        <v>1</v>
      </c>
      <c r="M18" s="26" t="str">
        <f>IFERROR('pub_output=csv'!I16,"")</f>
        <v>1</v>
      </c>
      <c r="N18" s="26" t="str">
        <f>IFERROR('pub_output=csv'!J16,"")</f>
        <v/>
      </c>
      <c r="O18" s="26" t="str">
        <f>IFERROR('pub_output=csv'!K16,"")</f>
        <v/>
      </c>
      <c r="P18" s="14" t="str">
        <f t="shared" si="5"/>
        <v>Нижний Новгород (ООО «ГАЦ ВВР»)</v>
      </c>
      <c r="Q18" s="14" t="str">
        <f t="shared" si="16"/>
        <v>+7 (831) 216-43-89 
 info@gacvvr.ru</v>
      </c>
      <c r="R18" s="14" t="str">
        <f t="shared" si="17"/>
        <v>18.04-20.04.2022</v>
      </c>
      <c r="S18" s="14">
        <f t="shared" si="6"/>
        <v>1</v>
      </c>
      <c r="T18" s="14">
        <f t="shared" si="7"/>
        <v>1</v>
      </c>
      <c r="U18" s="14">
        <f t="shared" si="8"/>
        <v>1</v>
      </c>
      <c r="V18" s="14" t="str">
        <f t="shared" si="9"/>
        <v/>
      </c>
      <c r="W18" s="14" t="str">
        <f t="shared" si="10"/>
        <v/>
      </c>
      <c r="X18" s="14">
        <f t="shared" si="11"/>
        <v>1</v>
      </c>
      <c r="Y18" s="14">
        <f t="shared" si="12"/>
        <v>1</v>
      </c>
      <c r="Z18" s="14" t="str">
        <f t="shared" si="13"/>
        <v/>
      </c>
      <c r="AA18" s="14" t="str">
        <f t="shared" si="14"/>
        <v/>
      </c>
      <c r="AB18" s="14">
        <f t="shared" si="15"/>
        <v>5</v>
      </c>
    </row>
    <row r="19" spans="1:28" s="14" customFormat="1" ht="26.4" x14ac:dyDescent="0.3">
      <c r="A19" s="14" t="str">
        <f>IFERROR('pub_output=csv'!B17,"")</f>
        <v>Новосибирск (ООО «Аттестационный центр «Сварка»)</v>
      </c>
      <c r="B19" s="14" t="str">
        <f t="shared" si="3"/>
        <v>ООО «Аттестационный центр «Сварка»</v>
      </c>
      <c r="C19" s="13" t="str">
        <f t="shared" si="4"/>
        <v>Новосибирск</v>
      </c>
      <c r="D19" s="37" t="str">
        <f>IFERROR('pub_output=csv'!M17,"")</f>
        <v>+7 (383) 363-00-27 
 svarka@ac-svarka.ru</v>
      </c>
      <c r="E19" s="37" t="str">
        <f>IFERROR('pub_output=csv'!L17,"")</f>
        <v>27.04-28.04.2022</v>
      </c>
      <c r="F19" s="17"/>
      <c r="G19" s="26" t="str">
        <f>IFERROR('pub_output=csv'!C17,"")</f>
        <v>1</v>
      </c>
      <c r="H19" s="26" t="str">
        <f>IFERROR('pub_output=csv'!D17,"")</f>
        <v>1</v>
      </c>
      <c r="I19" s="26" t="str">
        <f>IFERROR('pub_output=csv'!E17,"")</f>
        <v/>
      </c>
      <c r="J19" s="26" t="str">
        <f>IFERROR('pub_output=csv'!F17,"")</f>
        <v/>
      </c>
      <c r="K19" s="26" t="str">
        <f>IFERROR('pub_output=csv'!G17,"")</f>
        <v/>
      </c>
      <c r="L19" s="26" t="str">
        <f>IFERROR('pub_output=csv'!H17,"")</f>
        <v/>
      </c>
      <c r="M19" s="26" t="str">
        <f>IFERROR('pub_output=csv'!I17,"")</f>
        <v/>
      </c>
      <c r="N19" s="26" t="str">
        <f>IFERROR('pub_output=csv'!J17,"")</f>
        <v/>
      </c>
      <c r="O19" s="26" t="str">
        <f>IFERROR('pub_output=csv'!K17,"")</f>
        <v/>
      </c>
      <c r="P19" s="14" t="str">
        <f t="shared" si="5"/>
        <v>Новосибирск (ООО «Аттестационный центр «Сварка»)</v>
      </c>
      <c r="Q19" s="14" t="str">
        <f t="shared" si="16"/>
        <v>+7 (383) 363-00-27 
 svarka@ac-svarka.ru</v>
      </c>
      <c r="R19" s="14" t="str">
        <f t="shared" si="17"/>
        <v>27.04-28.04.2022</v>
      </c>
      <c r="S19" s="14">
        <f t="shared" si="6"/>
        <v>1</v>
      </c>
      <c r="T19" s="14">
        <f t="shared" si="7"/>
        <v>1</v>
      </c>
      <c r="U19" s="14" t="str">
        <f t="shared" si="8"/>
        <v/>
      </c>
      <c r="V19" s="14" t="str">
        <f t="shared" si="9"/>
        <v/>
      </c>
      <c r="W19" s="14" t="str">
        <f t="shared" si="10"/>
        <v/>
      </c>
      <c r="X19" s="14" t="str">
        <f t="shared" si="11"/>
        <v/>
      </c>
      <c r="Y19" s="14" t="str">
        <f t="shared" si="12"/>
        <v/>
      </c>
      <c r="Z19" s="14" t="str">
        <f t="shared" si="13"/>
        <v/>
      </c>
      <c r="AA19" s="14" t="str">
        <f t="shared" si="14"/>
        <v/>
      </c>
      <c r="AB19" s="14">
        <f t="shared" si="15"/>
        <v>2</v>
      </c>
    </row>
    <row r="20" spans="1:28" s="14" customFormat="1" ht="26.4" x14ac:dyDescent="0.3">
      <c r="A20" s="14" t="str">
        <f>IFERROR('pub_output=csv'!B18,"")</f>
        <v>Оренбург (ООО «НАКС-ПФО»)</v>
      </c>
      <c r="B20" s="14" t="str">
        <f t="shared" si="3"/>
        <v>ООО «НАКС-ПФО»</v>
      </c>
      <c r="C20" s="13" t="str">
        <f t="shared" si="4"/>
        <v>Оренбург</v>
      </c>
      <c r="D20" s="37" t="str">
        <f>IFERROR('pub_output=csv'!M18,"")</f>
        <v>+7 (3532) 30-60-09 
 mail@nakspfo.ru</v>
      </c>
      <c r="E20" s="37" t="str">
        <f>IFERROR('pub_output=csv'!L18,"")</f>
        <v>08-10.06.2022</v>
      </c>
      <c r="F20" s="17"/>
      <c r="G20" s="26" t="str">
        <f>IFERROR('pub_output=csv'!C18,"")</f>
        <v>1</v>
      </c>
      <c r="H20" s="26" t="str">
        <f>IFERROR('pub_output=csv'!D18,"")</f>
        <v>1</v>
      </c>
      <c r="I20" s="26" t="str">
        <f>IFERROR('pub_output=csv'!E18,"")</f>
        <v>1</v>
      </c>
      <c r="J20" s="26" t="str">
        <f>IFERROR('pub_output=csv'!F18,"")</f>
        <v/>
      </c>
      <c r="K20" s="26" t="str">
        <f>IFERROR('pub_output=csv'!G18,"")</f>
        <v/>
      </c>
      <c r="L20" s="26" t="str">
        <f>IFERROR('pub_output=csv'!H18,"")</f>
        <v>1</v>
      </c>
      <c r="M20" s="26" t="str">
        <f>IFERROR('pub_output=csv'!I18,"")</f>
        <v>1</v>
      </c>
      <c r="N20" s="26" t="str">
        <f>IFERROR('pub_output=csv'!J18,"")</f>
        <v/>
      </c>
      <c r="O20" s="26" t="str">
        <f>IFERROR('pub_output=csv'!K18,"")</f>
        <v/>
      </c>
      <c r="P20" s="14" t="str">
        <f t="shared" si="5"/>
        <v>Оренбург (ООО «НАКС-ПФО»)</v>
      </c>
      <c r="Q20" s="14" t="str">
        <f t="shared" si="16"/>
        <v>+7 (3532) 30-60-09 
 mail@nakspfo.ru</v>
      </c>
      <c r="R20" s="14" t="str">
        <f t="shared" si="17"/>
        <v>08-10.06.2022</v>
      </c>
      <c r="S20" s="14">
        <f t="shared" si="6"/>
        <v>1</v>
      </c>
      <c r="T20" s="14">
        <f t="shared" si="7"/>
        <v>1</v>
      </c>
      <c r="U20" s="14">
        <f t="shared" si="8"/>
        <v>1</v>
      </c>
      <c r="V20" s="14" t="str">
        <f t="shared" si="9"/>
        <v/>
      </c>
      <c r="W20" s="14" t="str">
        <f t="shared" si="10"/>
        <v/>
      </c>
      <c r="X20" s="14">
        <f t="shared" si="11"/>
        <v>1</v>
      </c>
      <c r="Y20" s="14">
        <f t="shared" si="12"/>
        <v>1</v>
      </c>
      <c r="Z20" s="14" t="str">
        <f t="shared" si="13"/>
        <v/>
      </c>
      <c r="AA20" s="14" t="str">
        <f t="shared" si="14"/>
        <v/>
      </c>
      <c r="AB20" s="14">
        <f t="shared" si="15"/>
        <v>5</v>
      </c>
    </row>
    <row r="21" spans="1:28" s="14" customFormat="1" ht="26.4" x14ac:dyDescent="0.3">
      <c r="A21" s="14" t="str">
        <f>IFERROR('pub_output=csv'!B19,"")</f>
        <v>Пенза (ООО «НАКС-Пенза»)</v>
      </c>
      <c r="B21" s="14" t="str">
        <f t="shared" si="3"/>
        <v>ООО «НАКС-Пенза»</v>
      </c>
      <c r="C21" s="13" t="str">
        <f t="shared" si="4"/>
        <v>Пенза</v>
      </c>
      <c r="D21" s="37" t="str">
        <f>IFERROR('pub_output=csv'!M19,"")</f>
        <v>+7 (8412) 20-37-40 
 office@naks-penza.ru</v>
      </c>
      <c r="E21" s="37" t="str">
        <f>IFERROR('pub_output=csv'!L19,"")</f>
        <v>14.03-18.03.2022</v>
      </c>
      <c r="F21" s="17"/>
      <c r="G21" s="26" t="str">
        <f>IFERROR('pub_output=csv'!C19,"")</f>
        <v>1</v>
      </c>
      <c r="H21" s="26" t="str">
        <f>IFERROR('pub_output=csv'!D19,"")</f>
        <v>1</v>
      </c>
      <c r="I21" s="26" t="str">
        <f>IFERROR('pub_output=csv'!E19,"")</f>
        <v/>
      </c>
      <c r="J21" s="26" t="str">
        <f>IFERROR('pub_output=csv'!F19,"")</f>
        <v/>
      </c>
      <c r="K21" s="26" t="str">
        <f>IFERROR('pub_output=csv'!G19,"")</f>
        <v>1</v>
      </c>
      <c r="L21" s="26" t="str">
        <f>IFERROR('pub_output=csv'!H19,"")</f>
        <v/>
      </c>
      <c r="M21" s="26" t="str">
        <f>IFERROR('pub_output=csv'!I19,"")</f>
        <v/>
      </c>
      <c r="N21" s="26" t="str">
        <f>IFERROR('pub_output=csv'!J19,"")</f>
        <v/>
      </c>
      <c r="O21" s="26" t="str">
        <f>IFERROR('pub_output=csv'!K19,"")</f>
        <v/>
      </c>
      <c r="P21" s="14" t="str">
        <f t="shared" si="5"/>
        <v>Пенза (ООО «НАКС-Пенза»)</v>
      </c>
      <c r="Q21" s="14" t="str">
        <f t="shared" si="16"/>
        <v>+7 (8412) 20-37-40 
 office@naks-penza.ru</v>
      </c>
      <c r="R21" s="14" t="str">
        <f t="shared" si="17"/>
        <v>14.03-18.03.2022</v>
      </c>
      <c r="S21" s="14">
        <f t="shared" si="6"/>
        <v>1</v>
      </c>
      <c r="T21" s="14">
        <f t="shared" si="7"/>
        <v>1</v>
      </c>
      <c r="U21" s="14" t="str">
        <f t="shared" si="8"/>
        <v/>
      </c>
      <c r="V21" s="14" t="str">
        <f t="shared" si="9"/>
        <v/>
      </c>
      <c r="W21" s="14">
        <f t="shared" si="10"/>
        <v>1</v>
      </c>
      <c r="X21" s="14" t="str">
        <f t="shared" si="11"/>
        <v/>
      </c>
      <c r="Y21" s="14" t="str">
        <f t="shared" si="12"/>
        <v/>
      </c>
      <c r="Z21" s="14" t="str">
        <f t="shared" si="13"/>
        <v/>
      </c>
      <c r="AA21" s="14" t="str">
        <f t="shared" si="14"/>
        <v/>
      </c>
      <c r="AB21" s="14">
        <f t="shared" si="15"/>
        <v>3</v>
      </c>
    </row>
    <row r="22" spans="1:28" s="14" customFormat="1" ht="26.4" x14ac:dyDescent="0.3">
      <c r="A22" s="14" t="str">
        <f>IFERROR('pub_output=csv'!B20,"")</f>
        <v>Пермь (ЗАО «ЗУАЦ»)</v>
      </c>
      <c r="B22" s="14" t="str">
        <f t="shared" si="3"/>
        <v>ЗАО «ЗУАЦ»</v>
      </c>
      <c r="C22" s="13" t="str">
        <f t="shared" si="4"/>
        <v>Пермь</v>
      </c>
      <c r="D22" s="37" t="str">
        <f>IFERROR('pub_output=csv'!M20,"")</f>
        <v>+7 (342) 206-05-71 naksperm@naks.ru</v>
      </c>
      <c r="E22" s="37" t="str">
        <f>IFERROR('pub_output=csv'!L20,"")</f>
        <v>16.03-18.03.2022</v>
      </c>
      <c r="F22" s="17"/>
      <c r="G22" s="26" t="str">
        <f>IFERROR('pub_output=csv'!C20,"")</f>
        <v>1</v>
      </c>
      <c r="H22" s="26" t="str">
        <f>IFERROR('pub_output=csv'!D20,"")</f>
        <v>1</v>
      </c>
      <c r="I22" s="26" t="str">
        <f>IFERROR('pub_output=csv'!E20,"")</f>
        <v>1</v>
      </c>
      <c r="J22" s="26" t="str">
        <f>IFERROR('pub_output=csv'!F20,"")</f>
        <v/>
      </c>
      <c r="K22" s="26" t="str">
        <f>IFERROR('pub_output=csv'!G20,"")</f>
        <v/>
      </c>
      <c r="L22" s="26" t="str">
        <f>IFERROR('pub_output=csv'!H20,"")</f>
        <v/>
      </c>
      <c r="M22" s="26" t="str">
        <f>IFERROR('pub_output=csv'!I20,"")</f>
        <v/>
      </c>
      <c r="N22" s="26" t="str">
        <f>IFERROR('pub_output=csv'!J20,"")</f>
        <v/>
      </c>
      <c r="O22" s="26" t="str">
        <f>IFERROR('pub_output=csv'!K20,"")</f>
        <v/>
      </c>
      <c r="P22" s="14" t="str">
        <f t="shared" si="5"/>
        <v>Пермь (ЗАО «ЗУАЦ»)</v>
      </c>
      <c r="Q22" s="14" t="str">
        <f t="shared" si="16"/>
        <v>+7 (342) 206-05-71 naksperm@naks.ru</v>
      </c>
      <c r="R22" s="14" t="str">
        <f t="shared" si="17"/>
        <v>16.03-18.03.2022</v>
      </c>
      <c r="S22" s="14">
        <f t="shared" si="6"/>
        <v>1</v>
      </c>
      <c r="T22" s="14">
        <f t="shared" si="7"/>
        <v>1</v>
      </c>
      <c r="U22" s="14">
        <f t="shared" si="8"/>
        <v>1</v>
      </c>
      <c r="V22" s="14" t="str">
        <f t="shared" si="9"/>
        <v/>
      </c>
      <c r="W22" s="14" t="str">
        <f t="shared" si="10"/>
        <v/>
      </c>
      <c r="X22" s="14" t="str">
        <f t="shared" si="11"/>
        <v/>
      </c>
      <c r="Y22" s="14" t="str">
        <f t="shared" si="12"/>
        <v/>
      </c>
      <c r="Z22" s="14" t="str">
        <f t="shared" si="13"/>
        <v/>
      </c>
      <c r="AA22" s="14" t="str">
        <f t="shared" si="14"/>
        <v/>
      </c>
      <c r="AB22" s="14">
        <f t="shared" si="15"/>
        <v>3</v>
      </c>
    </row>
    <row r="23" spans="1:28" s="14" customFormat="1" ht="26.4" x14ac:dyDescent="0.3">
      <c r="A23" s="14" t="str">
        <f>IFERROR('pub_output=csv'!B21,"")</f>
        <v>Петропавловск-Камчатский (ООО НПП «КОМПЛЕКС»)</v>
      </c>
      <c r="B23" s="14" t="str">
        <f t="shared" si="3"/>
        <v>ООО НПП «КОМПЛЕКС»</v>
      </c>
      <c r="C23" s="13" t="str">
        <f t="shared" si="4"/>
        <v>Петропавловск-Камчатский</v>
      </c>
      <c r="D23" s="37" t="str">
        <f>IFERROR('pub_output=csv'!M21,"")</f>
        <v>+7 (4152) 30-71-81 KhizevaEA@nppkomplex.ru</v>
      </c>
      <c r="E23" s="37" t="str">
        <f>IFERROR('pub_output=csv'!L21,"")</f>
        <v>01.06-03.06.2022</v>
      </c>
      <c r="F23" s="17"/>
      <c r="G23" s="26" t="str">
        <f>IFERROR('pub_output=csv'!C21,"")</f>
        <v>1</v>
      </c>
      <c r="H23" s="26" t="str">
        <f>IFERROR('pub_output=csv'!D21,"")</f>
        <v>1</v>
      </c>
      <c r="I23" s="26" t="str">
        <f>IFERROR('pub_output=csv'!E21,"")</f>
        <v/>
      </c>
      <c r="J23" s="26" t="str">
        <f>IFERROR('pub_output=csv'!F21,"")</f>
        <v/>
      </c>
      <c r="K23" s="26" t="str">
        <f>IFERROR('pub_output=csv'!G21,"")</f>
        <v/>
      </c>
      <c r="L23" s="26" t="str">
        <f>IFERROR('pub_output=csv'!H21,"")</f>
        <v/>
      </c>
      <c r="M23" s="26" t="str">
        <f>IFERROR('pub_output=csv'!I21,"")</f>
        <v/>
      </c>
      <c r="N23" s="26" t="str">
        <f>IFERROR('pub_output=csv'!J21,"")</f>
        <v/>
      </c>
      <c r="O23" s="26" t="str">
        <f>IFERROR('pub_output=csv'!K21,"")</f>
        <v/>
      </c>
      <c r="P23" s="14" t="str">
        <f t="shared" si="5"/>
        <v>Петропавловск-Камчатский (ООО НПП «КОМПЛЕКС»)</v>
      </c>
      <c r="Q23" s="14" t="str">
        <f t="shared" si="16"/>
        <v>+7 (4152) 30-71-81 KhizevaEA@nppkomplex.ru</v>
      </c>
      <c r="R23" s="14" t="str">
        <f t="shared" si="17"/>
        <v>01.06-03.06.2022</v>
      </c>
      <c r="S23" s="14">
        <f t="shared" si="6"/>
        <v>1</v>
      </c>
      <c r="T23" s="14">
        <f t="shared" si="7"/>
        <v>1</v>
      </c>
      <c r="U23" s="14" t="str">
        <f t="shared" si="8"/>
        <v/>
      </c>
      <c r="V23" s="14" t="str">
        <f t="shared" si="9"/>
        <v/>
      </c>
      <c r="W23" s="14" t="str">
        <f t="shared" si="10"/>
        <v/>
      </c>
      <c r="X23" s="14" t="str">
        <f t="shared" si="11"/>
        <v/>
      </c>
      <c r="Y23" s="14" t="str">
        <f t="shared" si="12"/>
        <v/>
      </c>
      <c r="Z23" s="14" t="str">
        <f t="shared" si="13"/>
        <v/>
      </c>
      <c r="AA23" s="14" t="str">
        <f t="shared" si="14"/>
        <v/>
      </c>
      <c r="AB23" s="14">
        <f t="shared" si="15"/>
        <v>2</v>
      </c>
    </row>
    <row r="24" spans="1:28" s="14" customFormat="1" ht="26.4" x14ac:dyDescent="0.3">
      <c r="A24" s="14" t="str">
        <f>IFERROR('pub_output=csv'!B22,"")</f>
        <v>Ростов-на-Дону (ООО «ГОССп ЮР»)</v>
      </c>
      <c r="B24" s="14" t="str">
        <f t="shared" si="3"/>
        <v>ООО «ГОССп ЮР»</v>
      </c>
      <c r="C24" s="13" t="str">
        <f t="shared" si="4"/>
        <v>Ростов-на-Дону</v>
      </c>
      <c r="D24" s="37" t="str">
        <f>IFERROR('pub_output=csv'!M22,"")</f>
        <v>+7 (863) 333-01-23 
 gac-ur@yandex.ru</v>
      </c>
      <c r="E24" s="37" t="str">
        <f>IFERROR('pub_output=csv'!L22,"")</f>
        <v>16.05-20.05.2022</v>
      </c>
      <c r="F24" s="17"/>
      <c r="G24" s="26" t="str">
        <f>IFERROR('pub_output=csv'!C22,"")</f>
        <v>1</v>
      </c>
      <c r="H24" s="26" t="str">
        <f>IFERROR('pub_output=csv'!D22,"")</f>
        <v>1</v>
      </c>
      <c r="I24" s="26" t="str">
        <f>IFERROR('pub_output=csv'!E22,"")</f>
        <v>1</v>
      </c>
      <c r="J24" s="26" t="str">
        <f>IFERROR('pub_output=csv'!F22,"")</f>
        <v/>
      </c>
      <c r="K24" s="26" t="str">
        <f>IFERROR('pub_output=csv'!G22,"")</f>
        <v/>
      </c>
      <c r="L24" s="26" t="str">
        <f>IFERROR('pub_output=csv'!H22,"")</f>
        <v>1</v>
      </c>
      <c r="M24" s="26" t="str">
        <f>IFERROR('pub_output=csv'!I22,"")</f>
        <v>1</v>
      </c>
      <c r="N24" s="26" t="str">
        <f>IFERROR('pub_output=csv'!J22,"")</f>
        <v/>
      </c>
      <c r="O24" s="26" t="str">
        <f>IFERROR('pub_output=csv'!K22,"")</f>
        <v/>
      </c>
      <c r="P24" s="14" t="str">
        <f t="shared" si="5"/>
        <v>Ростов-на-Дону (ООО «ГОССп ЮР»)</v>
      </c>
      <c r="Q24" s="14" t="str">
        <f t="shared" si="16"/>
        <v>+7 (863) 333-01-23 
 gac-ur@yandex.ru</v>
      </c>
      <c r="R24" s="14" t="str">
        <f t="shared" si="17"/>
        <v>16.05-20.05.2022</v>
      </c>
      <c r="S24" s="14">
        <f t="shared" si="6"/>
        <v>1</v>
      </c>
      <c r="T24" s="14">
        <f t="shared" si="7"/>
        <v>1</v>
      </c>
      <c r="U24" s="14">
        <f t="shared" si="8"/>
        <v>1</v>
      </c>
      <c r="V24" s="14" t="str">
        <f t="shared" si="9"/>
        <v/>
      </c>
      <c r="W24" s="14" t="str">
        <f t="shared" si="10"/>
        <v/>
      </c>
      <c r="X24" s="14">
        <f t="shared" si="11"/>
        <v>1</v>
      </c>
      <c r="Y24" s="14">
        <f t="shared" si="12"/>
        <v>1</v>
      </c>
      <c r="Z24" s="14" t="str">
        <f t="shared" si="13"/>
        <v/>
      </c>
      <c r="AA24" s="14" t="str">
        <f t="shared" si="14"/>
        <v/>
      </c>
      <c r="AB24" s="14">
        <f t="shared" si="15"/>
        <v>5</v>
      </c>
    </row>
    <row r="25" spans="1:28" s="14" customFormat="1" ht="26.25" customHeight="1" x14ac:dyDescent="0.3">
      <c r="A25" s="14" t="str">
        <f>IFERROR('pub_output=csv'!B23,"")</f>
        <v>Санкт-Петербург (ООО «СЗ АНТЦ «Энергомонтаж»)</v>
      </c>
      <c r="B25" s="14" t="str">
        <f t="shared" si="3"/>
        <v>ООО «СЗ АНТЦ «Энергомонтаж»</v>
      </c>
      <c r="C25" s="13" t="str">
        <f t="shared" si="4"/>
        <v>Санкт-Петербург</v>
      </c>
      <c r="D25" s="37" t="str">
        <f>IFERROR('pub_output=csv'!M23,"")</f>
        <v>+7 (812) 245-69-64 
 mail@antcszem.ru</v>
      </c>
      <c r="E25" s="37" t="str">
        <f>IFERROR('pub_output=csv'!L23,"")</f>
        <v>26.04-29.04.2022</v>
      </c>
      <c r="F25" s="17"/>
      <c r="G25" s="26" t="str">
        <f>IFERROR('pub_output=csv'!C23,"")</f>
        <v>1</v>
      </c>
      <c r="H25" s="26" t="str">
        <f>IFERROR('pub_output=csv'!D23,"")</f>
        <v>1</v>
      </c>
      <c r="I25" s="26" t="str">
        <f>IFERROR('pub_output=csv'!E23,"")</f>
        <v>1</v>
      </c>
      <c r="J25" s="26" t="str">
        <f>IFERROR('pub_output=csv'!F23,"")</f>
        <v>1</v>
      </c>
      <c r="K25" s="26" t="str">
        <f>IFERROR('pub_output=csv'!G23,"")</f>
        <v>1</v>
      </c>
      <c r="L25" s="26" t="str">
        <f>IFERROR('pub_output=csv'!H23,"")</f>
        <v>1</v>
      </c>
      <c r="M25" s="26" t="str">
        <f>IFERROR('pub_output=csv'!I23,"")</f>
        <v>1</v>
      </c>
      <c r="N25" s="26" t="str">
        <f>IFERROR('pub_output=csv'!J23,"")</f>
        <v/>
      </c>
      <c r="O25" s="26" t="str">
        <f>IFERROR('pub_output=csv'!K23,"")</f>
        <v/>
      </c>
      <c r="P25" s="14" t="str">
        <f t="shared" si="5"/>
        <v>Санкт-Петербург (ООО «СЗ АНТЦ «Энергомонтаж»)</v>
      </c>
      <c r="Q25" s="14" t="str">
        <f t="shared" si="16"/>
        <v>+7 (812) 245-69-64 
 mail@antcszem.ru</v>
      </c>
      <c r="R25" s="14" t="str">
        <f t="shared" si="17"/>
        <v>26.04-29.04.2022</v>
      </c>
      <c r="S25" s="14">
        <f t="shared" si="6"/>
        <v>1</v>
      </c>
      <c r="T25" s="14">
        <f t="shared" si="7"/>
        <v>1</v>
      </c>
      <c r="U25" s="14">
        <f t="shared" si="8"/>
        <v>1</v>
      </c>
      <c r="V25" s="14">
        <f t="shared" si="9"/>
        <v>1</v>
      </c>
      <c r="W25" s="14">
        <f t="shared" si="10"/>
        <v>1</v>
      </c>
      <c r="X25" s="14">
        <f t="shared" si="11"/>
        <v>1</v>
      </c>
      <c r="Y25" s="14">
        <f t="shared" si="12"/>
        <v>1</v>
      </c>
      <c r="Z25" s="14" t="str">
        <f t="shared" si="13"/>
        <v/>
      </c>
      <c r="AA25" s="14" t="str">
        <f t="shared" si="14"/>
        <v/>
      </c>
      <c r="AB25" s="14">
        <f t="shared" si="15"/>
        <v>7</v>
      </c>
    </row>
    <row r="26" spans="1:28" s="14" customFormat="1" ht="26.4" x14ac:dyDescent="0.3">
      <c r="A26" s="14" t="str">
        <f>IFERROR('pub_output=csv'!B24,"")</f>
        <v>Саранск, Ульяновск (ООО «Центр СМТК»)</v>
      </c>
      <c r="B26" s="14" t="str">
        <f t="shared" si="3"/>
        <v>ООО «Центр СМТК»</v>
      </c>
      <c r="C26" s="13" t="str">
        <f t="shared" si="4"/>
        <v>Саранск,</v>
      </c>
      <c r="D26" s="37" t="str">
        <f>IFERROR('pub_output=csv'!M24,"")</f>
        <v>+7 (8342) 23-35-81 
 smtksaransk@naks.ru</v>
      </c>
      <c r="E26" s="37" t="str">
        <f>IFERROR('pub_output=csv'!L24,"")</f>
        <v>22.03-25.03.2022</v>
      </c>
      <c r="F26" s="17"/>
      <c r="G26" s="26" t="str">
        <f>IFERROR('pub_output=csv'!C24,"")</f>
        <v/>
      </c>
      <c r="H26" s="26" t="str">
        <f>IFERROR('pub_output=csv'!D24,"")</f>
        <v>1</v>
      </c>
      <c r="I26" s="26" t="str">
        <f>IFERROR('pub_output=csv'!E24,"")</f>
        <v>1</v>
      </c>
      <c r="J26" s="26" t="str">
        <f>IFERROR('pub_output=csv'!F24,"")</f>
        <v/>
      </c>
      <c r="K26" s="26" t="str">
        <f>IFERROR('pub_output=csv'!G24,"")</f>
        <v/>
      </c>
      <c r="L26" s="26" t="str">
        <f>IFERROR('pub_output=csv'!H24,"")</f>
        <v>1</v>
      </c>
      <c r="M26" s="26" t="str">
        <f>IFERROR('pub_output=csv'!I24,"")</f>
        <v>1</v>
      </c>
      <c r="N26" s="26" t="str">
        <f>IFERROR('pub_output=csv'!J24,"")</f>
        <v/>
      </c>
      <c r="O26" s="26" t="str">
        <f>IFERROR('pub_output=csv'!K24,"")</f>
        <v/>
      </c>
      <c r="P26" s="14" t="str">
        <f t="shared" si="5"/>
        <v>Саранск, Ульяновск (ООО «Центр СМТК»)</v>
      </c>
      <c r="Q26" s="14" t="str">
        <f t="shared" si="16"/>
        <v>+7 (8342) 23-35-81 
 smtksaransk@naks.ru</v>
      </c>
      <c r="R26" s="14" t="str">
        <f t="shared" si="17"/>
        <v>22.03-25.03.2022</v>
      </c>
      <c r="S26" s="14" t="str">
        <f t="shared" si="6"/>
        <v/>
      </c>
      <c r="T26" s="14">
        <f t="shared" si="7"/>
        <v>1</v>
      </c>
      <c r="U26" s="14">
        <f t="shared" si="8"/>
        <v>1</v>
      </c>
      <c r="V26" s="14" t="str">
        <f t="shared" si="9"/>
        <v/>
      </c>
      <c r="W26" s="14" t="str">
        <f t="shared" si="10"/>
        <v/>
      </c>
      <c r="X26" s="14">
        <f t="shared" si="11"/>
        <v>1</v>
      </c>
      <c r="Y26" s="14">
        <f t="shared" si="12"/>
        <v>1</v>
      </c>
      <c r="Z26" s="14" t="str">
        <f t="shared" si="13"/>
        <v/>
      </c>
      <c r="AA26" s="14" t="str">
        <f t="shared" si="14"/>
        <v/>
      </c>
      <c r="AB26" s="14">
        <f t="shared" si="15"/>
        <v>4</v>
      </c>
    </row>
    <row r="27" spans="1:28" s="14" customFormat="1" ht="26.4" x14ac:dyDescent="0.3">
      <c r="A27" s="14" t="str">
        <f>IFERROR('pub_output=csv'!B25,"")</f>
        <v>Саратов (ООО «НАКС-Саратов»)</v>
      </c>
      <c r="B27" s="14" t="str">
        <f t="shared" si="3"/>
        <v>ООО «НАКС-Саратов»</v>
      </c>
      <c r="C27" s="13" t="str">
        <f t="shared" si="4"/>
        <v>Саратов</v>
      </c>
      <c r="D27" s="37" t="str">
        <f>IFERROR('pub_output=csv'!M25,"")</f>
        <v>+7(8452) 39-96-88 saratov@naks.ru</v>
      </c>
      <c r="E27" s="37" t="str">
        <f>IFERROR('pub_output=csv'!L25,"")</f>
        <v>1.03-4.03.2022</v>
      </c>
      <c r="F27" s="17"/>
      <c r="G27" s="26" t="str">
        <f>IFERROR('pub_output=csv'!C25,"")</f>
        <v/>
      </c>
      <c r="H27" s="26" t="str">
        <f>IFERROR('pub_output=csv'!D25,"")</f>
        <v/>
      </c>
      <c r="I27" s="26" t="str">
        <f>IFERROR('pub_output=csv'!E25,"")</f>
        <v/>
      </c>
      <c r="J27" s="26" t="str">
        <f>IFERROR('pub_output=csv'!F25,"")</f>
        <v/>
      </c>
      <c r="K27" s="26" t="str">
        <f>IFERROR('pub_output=csv'!G25,"")</f>
        <v/>
      </c>
      <c r="L27" s="26" t="str">
        <f>IFERROR('pub_output=csv'!H25,"")</f>
        <v>1</v>
      </c>
      <c r="M27" s="26" t="str">
        <f>IFERROR('pub_output=csv'!I25,"")</f>
        <v>1</v>
      </c>
      <c r="N27" s="26" t="str">
        <f>IFERROR('pub_output=csv'!J25,"")</f>
        <v/>
      </c>
      <c r="O27" s="26" t="str">
        <f>IFERROR('pub_output=csv'!K25,"")</f>
        <v/>
      </c>
      <c r="P27" s="14" t="str">
        <f t="shared" si="5"/>
        <v>Саратов (ООО «НАКС-Саратов»)</v>
      </c>
      <c r="Q27" s="14" t="str">
        <f t="shared" si="16"/>
        <v>+7(8452) 39-96-88 saratov@naks.ru</v>
      </c>
      <c r="R27" s="14" t="str">
        <f t="shared" si="17"/>
        <v>1.03-4.03.2022</v>
      </c>
      <c r="S27" s="14" t="str">
        <f t="shared" si="6"/>
        <v/>
      </c>
      <c r="T27" s="14" t="str">
        <f t="shared" si="7"/>
        <v/>
      </c>
      <c r="U27" s="14" t="str">
        <f t="shared" si="8"/>
        <v/>
      </c>
      <c r="V27" s="14" t="str">
        <f t="shared" si="9"/>
        <v/>
      </c>
      <c r="W27" s="14" t="str">
        <f t="shared" si="10"/>
        <v/>
      </c>
      <c r="X27" s="14">
        <f t="shared" si="11"/>
        <v>1</v>
      </c>
      <c r="Y27" s="14">
        <f t="shared" si="12"/>
        <v>1</v>
      </c>
      <c r="Z27" s="14" t="str">
        <f t="shared" si="13"/>
        <v/>
      </c>
      <c r="AA27" s="14" t="str">
        <f t="shared" si="14"/>
        <v/>
      </c>
      <c r="AB27" s="14">
        <f t="shared" si="15"/>
        <v>2</v>
      </c>
    </row>
    <row r="28" spans="1:28" s="14" customFormat="1" ht="26.4" x14ac:dyDescent="0.3">
      <c r="A28" s="14" t="str">
        <f>IFERROR('pub_output=csv'!B26,"")</f>
        <v>Сургут (ООО «ЗАПАДНО-СИБИРСКИЙ ЦОК»)</v>
      </c>
      <c r="B28" s="14" t="str">
        <f t="shared" si="3"/>
        <v>ООО «ЗАПАДНО-СИБИРСКИЙ ЦОК»</v>
      </c>
      <c r="C28" s="13" t="str">
        <f t="shared" si="4"/>
        <v>Сургут</v>
      </c>
      <c r="D28" s="37" t="str">
        <f>IFERROR('pub_output=csv'!M26,"")</f>
        <v>+7 (3462) 777-616 acsnk-17@mail.ru</v>
      </c>
      <c r="E28" s="37" t="str">
        <f>IFERROR('pub_output=csv'!L26,"")</f>
        <v>24.05-27.05.2022</v>
      </c>
      <c r="F28" s="17"/>
      <c r="G28" s="26" t="str">
        <f>IFERROR('pub_output=csv'!C26,"")</f>
        <v>1</v>
      </c>
      <c r="H28" s="26" t="str">
        <f>IFERROR('pub_output=csv'!D26,"")</f>
        <v>1</v>
      </c>
      <c r="I28" s="26" t="str">
        <f>IFERROR('pub_output=csv'!E26,"")</f>
        <v>1</v>
      </c>
      <c r="J28" s="26" t="str">
        <f>IFERROR('pub_output=csv'!F26,"")</f>
        <v/>
      </c>
      <c r="K28" s="26" t="str">
        <f>IFERROR('pub_output=csv'!G26,"")</f>
        <v/>
      </c>
      <c r="L28" s="26" t="str">
        <f>IFERROR('pub_output=csv'!H26,"")</f>
        <v/>
      </c>
      <c r="M28" s="26" t="str">
        <f>IFERROR('pub_output=csv'!I26,"")</f>
        <v/>
      </c>
      <c r="N28" s="26" t="str">
        <f>IFERROR('pub_output=csv'!J26,"")</f>
        <v/>
      </c>
      <c r="O28" s="26" t="str">
        <f>IFERROR('pub_output=csv'!K26,"")</f>
        <v/>
      </c>
      <c r="P28" s="14" t="str">
        <f t="shared" si="5"/>
        <v>Сургут (ООО «ЗАПАДНО-СИБИРСКИЙ ЦОК»)</v>
      </c>
      <c r="Q28" s="14" t="str">
        <f t="shared" si="16"/>
        <v>+7 (3462) 777-616 acsnk-17@mail.ru</v>
      </c>
      <c r="R28" s="14" t="str">
        <f t="shared" si="17"/>
        <v>24.05-27.05.2022</v>
      </c>
      <c r="S28" s="14">
        <f t="shared" si="6"/>
        <v>1</v>
      </c>
      <c r="T28" s="14">
        <f t="shared" si="7"/>
        <v>1</v>
      </c>
      <c r="U28" s="14">
        <f t="shared" si="8"/>
        <v>1</v>
      </c>
      <c r="V28" s="14" t="str">
        <f t="shared" si="9"/>
        <v/>
      </c>
      <c r="W28" s="14" t="str">
        <f t="shared" si="10"/>
        <v/>
      </c>
      <c r="X28" s="14" t="str">
        <f t="shared" si="11"/>
        <v/>
      </c>
      <c r="Y28" s="14" t="str">
        <f t="shared" si="12"/>
        <v/>
      </c>
      <c r="Z28" s="14" t="str">
        <f t="shared" si="13"/>
        <v/>
      </c>
      <c r="AA28" s="14" t="str">
        <f t="shared" si="14"/>
        <v/>
      </c>
      <c r="AB28" s="14">
        <f t="shared" si="15"/>
        <v>3</v>
      </c>
    </row>
    <row r="29" spans="1:28" s="14" customFormat="1" ht="26.4" x14ac:dyDescent="0.3">
      <c r="A29" s="14" t="str">
        <f>IFERROR('pub_output=csv'!B27,"")</f>
        <v>Тверь (ООО «НАКС-ТВЕРЬ»)</v>
      </c>
      <c r="B29" s="14" t="str">
        <f t="shared" si="3"/>
        <v>ООО «НАКС-ТВЕРЬ»</v>
      </c>
      <c r="C29" s="13" t="str">
        <f t="shared" si="4"/>
        <v>Тверь</v>
      </c>
      <c r="D29" s="37" t="str">
        <f>IFERROR('pub_output=csv'!M27,"")</f>
        <v>+7 (495) 532-77-22 infotver@naks.ru</v>
      </c>
      <c r="E29" s="37" t="str">
        <f>IFERROR('pub_output=csv'!L27,"")</f>
        <v>02.06-03.06.2022</v>
      </c>
      <c r="F29" s="17"/>
      <c r="G29" s="26" t="str">
        <f>IFERROR('pub_output=csv'!C27,"")</f>
        <v>1</v>
      </c>
      <c r="H29" s="26" t="str">
        <f>IFERROR('pub_output=csv'!D27,"")</f>
        <v>1</v>
      </c>
      <c r="I29" s="26" t="str">
        <f>IFERROR('pub_output=csv'!E27,"")</f>
        <v>1</v>
      </c>
      <c r="J29" s="26" t="str">
        <f>IFERROR('pub_output=csv'!F27,"")</f>
        <v/>
      </c>
      <c r="K29" s="26" t="str">
        <f>IFERROR('pub_output=csv'!G27,"")</f>
        <v/>
      </c>
      <c r="L29" s="26" t="str">
        <f>IFERROR('pub_output=csv'!H27,"")</f>
        <v/>
      </c>
      <c r="M29" s="26" t="str">
        <f>IFERROR('pub_output=csv'!I27,"")</f>
        <v/>
      </c>
      <c r="N29" s="26" t="str">
        <f>IFERROR('pub_output=csv'!J27,"")</f>
        <v/>
      </c>
      <c r="O29" s="26" t="str">
        <f>IFERROR('pub_output=csv'!K27,"")</f>
        <v/>
      </c>
      <c r="P29" s="14" t="str">
        <f t="shared" si="5"/>
        <v>Тверь (ООО «НАКС-ТВЕРЬ»)</v>
      </c>
      <c r="Q29" s="14" t="str">
        <f t="shared" si="16"/>
        <v>+7 (495) 532-77-22 infotver@naks.ru</v>
      </c>
      <c r="R29" s="14" t="str">
        <f t="shared" si="17"/>
        <v>02.06-03.06.2022</v>
      </c>
      <c r="S29" s="14">
        <f t="shared" si="6"/>
        <v>1</v>
      </c>
      <c r="T29" s="14">
        <f t="shared" si="7"/>
        <v>1</v>
      </c>
      <c r="U29" s="14">
        <f t="shared" si="8"/>
        <v>1</v>
      </c>
      <c r="V29" s="14" t="str">
        <f t="shared" si="9"/>
        <v/>
      </c>
      <c r="W29" s="14" t="str">
        <f t="shared" si="10"/>
        <v/>
      </c>
      <c r="X29" s="14" t="str">
        <f t="shared" si="11"/>
        <v/>
      </c>
      <c r="Y29" s="14" t="str">
        <f t="shared" si="12"/>
        <v/>
      </c>
      <c r="Z29" s="14" t="str">
        <f t="shared" si="13"/>
        <v/>
      </c>
      <c r="AA29" s="14" t="str">
        <f t="shared" si="14"/>
        <v/>
      </c>
      <c r="AB29" s="14">
        <f t="shared" si="15"/>
        <v>3</v>
      </c>
    </row>
    <row r="30" spans="1:28" s="14" customFormat="1" ht="26.4" x14ac:dyDescent="0.3">
      <c r="A30" s="14" t="str">
        <f>IFERROR('pub_output=csv'!B28,"")</f>
        <v>Тольятти (ООО «ССДЦ «Дельта»)</v>
      </c>
      <c r="B30" s="14" t="str">
        <f t="shared" si="3"/>
        <v>ООО «ССДЦ «Дельта»</v>
      </c>
      <c r="C30" s="13" t="str">
        <f t="shared" si="4"/>
        <v>Тольятти</v>
      </c>
      <c r="D30" s="37" t="str">
        <f>IFERROR('pub_output=csv'!M28,"")</f>
        <v>+7 (8482) 55-57-42 
 office@ssdc-delta.ru</v>
      </c>
      <c r="E30" s="37" t="str">
        <f>IFERROR('pub_output=csv'!L28,"")</f>
        <v>06.04-07.04.2022</v>
      </c>
      <c r="F30" s="17"/>
      <c r="G30" s="26" t="str">
        <f>IFERROR('pub_output=csv'!C28,"")</f>
        <v/>
      </c>
      <c r="H30" s="26" t="str">
        <f>IFERROR('pub_output=csv'!D28,"")</f>
        <v>1</v>
      </c>
      <c r="I30" s="26" t="str">
        <f>IFERROR('pub_output=csv'!E28,"")</f>
        <v>1</v>
      </c>
      <c r="J30" s="26" t="str">
        <f>IFERROR('pub_output=csv'!F28,"")</f>
        <v/>
      </c>
      <c r="K30" s="26" t="str">
        <f>IFERROR('pub_output=csv'!G28,"")</f>
        <v>1</v>
      </c>
      <c r="L30" s="26" t="str">
        <f>IFERROR('pub_output=csv'!H28,"")</f>
        <v>1</v>
      </c>
      <c r="M30" s="26" t="str">
        <f>IFERROR('pub_output=csv'!I28,"")</f>
        <v>1</v>
      </c>
      <c r="N30" s="26" t="str">
        <f>IFERROR('pub_output=csv'!J28,"")</f>
        <v/>
      </c>
      <c r="O30" s="26" t="str">
        <f>IFERROR('pub_output=csv'!K28,"")</f>
        <v/>
      </c>
      <c r="P30" s="14" t="str">
        <f t="shared" si="5"/>
        <v>Тольятти (ООО «ССДЦ «Дельта»)</v>
      </c>
      <c r="Q30" s="14" t="str">
        <f t="shared" si="16"/>
        <v>+7 (8482) 55-57-42 
 office@ssdc-delta.ru</v>
      </c>
      <c r="R30" s="14" t="str">
        <f t="shared" si="17"/>
        <v>06.04-07.04.2022</v>
      </c>
      <c r="S30" s="14" t="str">
        <f t="shared" si="6"/>
        <v/>
      </c>
      <c r="T30" s="14">
        <f t="shared" si="7"/>
        <v>1</v>
      </c>
      <c r="U30" s="14">
        <f t="shared" si="8"/>
        <v>1</v>
      </c>
      <c r="V30" s="14" t="str">
        <f t="shared" si="9"/>
        <v/>
      </c>
      <c r="W30" s="14">
        <f t="shared" si="10"/>
        <v>1</v>
      </c>
      <c r="X30" s="14">
        <f t="shared" si="11"/>
        <v>1</v>
      </c>
      <c r="Y30" s="14">
        <f t="shared" si="12"/>
        <v>1</v>
      </c>
      <c r="Z30" s="14" t="str">
        <f t="shared" si="13"/>
        <v/>
      </c>
      <c r="AA30" s="14" t="str">
        <f t="shared" si="14"/>
        <v/>
      </c>
      <c r="AB30" s="14">
        <f t="shared" si="15"/>
        <v>5</v>
      </c>
    </row>
    <row r="31" spans="1:28" s="14" customFormat="1" ht="26.4" x14ac:dyDescent="0.3">
      <c r="A31" s="14" t="str">
        <f>IFERROR('pub_output=csv'!B29,"")</f>
        <v>Тула (ООО «АЦ ПРОМЭКСПЕРТ»)</v>
      </c>
      <c r="B31" s="14" t="str">
        <f t="shared" si="3"/>
        <v>ООО «АЦ ПРОМЭКСПЕРТ»</v>
      </c>
      <c r="C31" s="13" t="str">
        <f t="shared" si="4"/>
        <v>Тула</v>
      </c>
      <c r="D31" s="37" t="str">
        <f>IFERROR('pub_output=csv'!M29,"")</f>
        <v>+7 (4872) 56-81-26 
 mail@acpromexpert.ru</v>
      </c>
      <c r="E31" s="37" t="str">
        <f>IFERROR('pub_output=csv'!L29,"")</f>
        <v>18.04-22.04.2022</v>
      </c>
      <c r="F31" s="17"/>
      <c r="G31" s="26" t="str">
        <f>IFERROR('pub_output=csv'!C29,"")</f>
        <v>1</v>
      </c>
      <c r="H31" s="26" t="str">
        <f>IFERROR('pub_output=csv'!D29,"")</f>
        <v>1</v>
      </c>
      <c r="I31" s="26" t="str">
        <f>IFERROR('pub_output=csv'!E29,"")</f>
        <v>1</v>
      </c>
      <c r="J31" s="26" t="str">
        <f>IFERROR('pub_output=csv'!F29,"")</f>
        <v/>
      </c>
      <c r="K31" s="26" t="str">
        <f>IFERROR('pub_output=csv'!G29,"")</f>
        <v/>
      </c>
      <c r="L31" s="26" t="str">
        <f>IFERROR('pub_output=csv'!H29,"")</f>
        <v>1</v>
      </c>
      <c r="M31" s="26" t="str">
        <f>IFERROR('pub_output=csv'!I29,"")</f>
        <v>1</v>
      </c>
      <c r="N31" s="26" t="str">
        <f>IFERROR('pub_output=csv'!J29,"")</f>
        <v/>
      </c>
      <c r="O31" s="26" t="str">
        <f>IFERROR('pub_output=csv'!K29,"")</f>
        <v/>
      </c>
      <c r="P31" s="14" t="str">
        <f t="shared" si="5"/>
        <v>Тула (ООО «АЦ ПРОМЭКСПЕРТ»)</v>
      </c>
      <c r="Q31" s="14" t="str">
        <f t="shared" si="16"/>
        <v>+7 (4872) 56-81-26 
 mail@acpromexpert.ru</v>
      </c>
      <c r="R31" s="14" t="str">
        <f t="shared" si="17"/>
        <v>18.04-22.04.2022</v>
      </c>
      <c r="S31" s="14">
        <f t="shared" si="6"/>
        <v>1</v>
      </c>
      <c r="T31" s="14">
        <f t="shared" si="7"/>
        <v>1</v>
      </c>
      <c r="U31" s="14">
        <f t="shared" si="8"/>
        <v>1</v>
      </c>
      <c r="V31" s="14" t="str">
        <f t="shared" si="9"/>
        <v/>
      </c>
      <c r="W31" s="14" t="str">
        <f t="shared" si="10"/>
        <v/>
      </c>
      <c r="X31" s="14">
        <f t="shared" si="11"/>
        <v>1</v>
      </c>
      <c r="Y31" s="14">
        <f t="shared" si="12"/>
        <v>1</v>
      </c>
      <c r="Z31" s="14" t="str">
        <f t="shared" si="13"/>
        <v/>
      </c>
      <c r="AA31" s="14" t="str">
        <f t="shared" si="14"/>
        <v/>
      </c>
      <c r="AB31" s="14">
        <f t="shared" si="15"/>
        <v>5</v>
      </c>
    </row>
    <row r="32" spans="1:28" s="14" customFormat="1" ht="26.4" x14ac:dyDescent="0.3">
      <c r="A32" s="14" t="str">
        <f>IFERROR('pub_output=csv'!B30,"")</f>
        <v>Тюмень (ООО «ЦКС»)</v>
      </c>
      <c r="B32" s="14" t="str">
        <f t="shared" si="3"/>
        <v>ООО «ЦКС»</v>
      </c>
      <c r="C32" s="13" t="str">
        <f t="shared" si="4"/>
        <v>Тюмень</v>
      </c>
      <c r="D32" s="37" t="str">
        <f>IFERROR('pub_output=csv'!M30,"")</f>
        <v>+7(3452) 67-99-79 cks-naks@mail.ru</v>
      </c>
      <c r="E32" s="37" t="str">
        <f>IFERROR('pub_output=csv'!L30,"")</f>
        <v>17.05-20.05.2022</v>
      </c>
      <c r="F32" s="17"/>
      <c r="G32" s="26" t="str">
        <f>IFERROR('pub_output=csv'!C30,"")</f>
        <v>1</v>
      </c>
      <c r="H32" s="26" t="str">
        <f>IFERROR('pub_output=csv'!D30,"")</f>
        <v>1</v>
      </c>
      <c r="I32" s="26" t="str">
        <f>IFERROR('pub_output=csv'!E30,"")</f>
        <v>1</v>
      </c>
      <c r="J32" s="26" t="str">
        <f>IFERROR('pub_output=csv'!F30,"")</f>
        <v/>
      </c>
      <c r="K32" s="26" t="str">
        <f>IFERROR('pub_output=csv'!G30,"")</f>
        <v/>
      </c>
      <c r="L32" s="26" t="str">
        <f>IFERROR('pub_output=csv'!H30,"")</f>
        <v/>
      </c>
      <c r="M32" s="26" t="str">
        <f>IFERROR('pub_output=csv'!I30,"")</f>
        <v/>
      </c>
      <c r="N32" s="26" t="str">
        <f>IFERROR('pub_output=csv'!J30,"")</f>
        <v/>
      </c>
      <c r="O32" s="26" t="str">
        <f>IFERROR('pub_output=csv'!K30,"")</f>
        <v/>
      </c>
      <c r="P32" s="14" t="str">
        <f t="shared" si="5"/>
        <v>Тюмень (ООО «ЦКС»)</v>
      </c>
      <c r="Q32" s="14" t="str">
        <f t="shared" si="16"/>
        <v>+7(3452) 67-99-79 cks-naks@mail.ru</v>
      </c>
      <c r="R32" s="14" t="str">
        <f t="shared" si="17"/>
        <v>17.05-20.05.2022</v>
      </c>
      <c r="S32" s="14">
        <f t="shared" si="6"/>
        <v>1</v>
      </c>
      <c r="T32" s="14">
        <f t="shared" si="7"/>
        <v>1</v>
      </c>
      <c r="U32" s="14">
        <f t="shared" si="8"/>
        <v>1</v>
      </c>
      <c r="V32" s="14" t="str">
        <f t="shared" si="9"/>
        <v/>
      </c>
      <c r="W32" s="14" t="str">
        <f t="shared" si="10"/>
        <v/>
      </c>
      <c r="X32" s="14" t="str">
        <f t="shared" si="11"/>
        <v/>
      </c>
      <c r="Y32" s="14" t="str">
        <f t="shared" si="12"/>
        <v/>
      </c>
      <c r="Z32" s="14" t="str">
        <f t="shared" si="13"/>
        <v/>
      </c>
      <c r="AA32" s="14" t="str">
        <f t="shared" si="14"/>
        <v/>
      </c>
      <c r="AB32" s="14">
        <f t="shared" si="15"/>
        <v>3</v>
      </c>
    </row>
    <row r="33" spans="1:28" s="14" customFormat="1" ht="26.4" x14ac:dyDescent="0.3">
      <c r="A33" s="14" t="str">
        <f>IFERROR('pub_output=csv'!B31,"")</f>
        <v>Уфа (ООО «АЦ СТС»)</v>
      </c>
      <c r="B33" s="14" t="str">
        <f t="shared" si="3"/>
        <v>ООО «АЦ СТС»</v>
      </c>
      <c r="C33" s="13" t="str">
        <f t="shared" si="4"/>
        <v>Уфа</v>
      </c>
      <c r="D33" s="37" t="str">
        <f>IFERROR('pub_output=csv'!M31,"")</f>
        <v>+7(347)246-87-25 
 acsts@ufamail.ru</v>
      </c>
      <c r="E33" s="37" t="str">
        <f>IFERROR('pub_output=csv'!L31,"")</f>
        <v>16.05-19.05.2022</v>
      </c>
      <c r="F33" s="17"/>
      <c r="G33" s="26" t="str">
        <f>IFERROR('pub_output=csv'!C31,"")</f>
        <v/>
      </c>
      <c r="H33" s="26" t="str">
        <f>IFERROR('pub_output=csv'!D31,"")</f>
        <v/>
      </c>
      <c r="I33" s="26" t="str">
        <f>IFERROR('pub_output=csv'!E31,"")</f>
        <v/>
      </c>
      <c r="J33" s="26" t="str">
        <f>IFERROR('pub_output=csv'!F31,"")</f>
        <v/>
      </c>
      <c r="K33" s="26" t="str">
        <f>IFERROR('pub_output=csv'!G31,"")</f>
        <v/>
      </c>
      <c r="L33" s="26" t="str">
        <f>IFERROR('pub_output=csv'!H31,"")</f>
        <v>1</v>
      </c>
      <c r="M33" s="26" t="str">
        <f>IFERROR('pub_output=csv'!I31,"")</f>
        <v>1</v>
      </c>
      <c r="N33" s="26" t="str">
        <f>IFERROR('pub_output=csv'!J31,"")</f>
        <v>1</v>
      </c>
      <c r="O33" s="26" t="str">
        <f>IFERROR('pub_output=csv'!K31,"")</f>
        <v/>
      </c>
      <c r="P33" s="14" t="str">
        <f t="shared" si="5"/>
        <v>Уфа (ООО «АЦ СТС»)</v>
      </c>
      <c r="Q33" s="14" t="str">
        <f t="shared" si="16"/>
        <v>+7(347)246-87-25 
 acsts@ufamail.ru</v>
      </c>
      <c r="R33" s="14" t="str">
        <f t="shared" si="17"/>
        <v>16.05-19.05.2022</v>
      </c>
      <c r="S33" s="14" t="str">
        <f t="shared" si="6"/>
        <v/>
      </c>
      <c r="T33" s="14" t="str">
        <f t="shared" si="7"/>
        <v/>
      </c>
      <c r="U33" s="14" t="str">
        <f t="shared" si="8"/>
        <v/>
      </c>
      <c r="V33" s="14" t="str">
        <f t="shared" si="9"/>
        <v/>
      </c>
      <c r="W33" s="14" t="str">
        <f t="shared" si="10"/>
        <v/>
      </c>
      <c r="X33" s="14">
        <f t="shared" si="11"/>
        <v>1</v>
      </c>
      <c r="Y33" s="14">
        <f t="shared" si="12"/>
        <v>1</v>
      </c>
      <c r="Z33" s="14">
        <f t="shared" si="13"/>
        <v>1</v>
      </c>
      <c r="AA33" s="14" t="str">
        <f t="shared" si="14"/>
        <v/>
      </c>
      <c r="AB33" s="14">
        <f t="shared" si="15"/>
        <v>3</v>
      </c>
    </row>
    <row r="34" spans="1:28" s="14" customFormat="1" ht="66" x14ac:dyDescent="0.3">
      <c r="A34" s="14" t="str">
        <f>IFERROR('pub_output=csv'!B32,"")</f>
        <v>Хабаровск (ООО Аттестационный центр «НАКС-Хабаровск»)</v>
      </c>
      <c r="B34" s="14" t="str">
        <f t="shared" si="3"/>
        <v>ООО Аттестационный центр «НАКС-Хабаровск»</v>
      </c>
      <c r="C34" s="13" t="str">
        <f t="shared" si="4"/>
        <v>Хабаровск</v>
      </c>
      <c r="D34" s="37" t="str">
        <f>IFERROR('pub_output=csv'!M32,"")</f>
        <v>+7 (4212) 93-43-05
 +7 (924) 217-13-05
 naks.habarovsk@gmail.com</v>
      </c>
      <c r="E34" s="37" t="str">
        <f>IFERROR('pub_output=csv'!L32,"")</f>
        <v>23.05-27.05.2022</v>
      </c>
      <c r="F34" s="17"/>
      <c r="G34" s="26" t="str">
        <f>IFERROR('pub_output=csv'!C32,"")</f>
        <v>1</v>
      </c>
      <c r="H34" s="26" t="str">
        <f>IFERROR('pub_output=csv'!D32,"")</f>
        <v/>
      </c>
      <c r="I34" s="26" t="str">
        <f>IFERROR('pub_output=csv'!E32,"")</f>
        <v/>
      </c>
      <c r="J34" s="26" t="str">
        <f>IFERROR('pub_output=csv'!F32,"")</f>
        <v>1</v>
      </c>
      <c r="K34" s="26" t="str">
        <f>IFERROR('pub_output=csv'!G32,"")</f>
        <v>1</v>
      </c>
      <c r="L34" s="26" t="str">
        <f>IFERROR('pub_output=csv'!H32,"")</f>
        <v/>
      </c>
      <c r="M34" s="26" t="str">
        <f>IFERROR('pub_output=csv'!I32,"")</f>
        <v>1</v>
      </c>
      <c r="N34" s="26" t="str">
        <f>IFERROR('pub_output=csv'!J32,"")</f>
        <v/>
      </c>
      <c r="O34" s="26" t="str">
        <f>IFERROR('pub_output=csv'!K32,"")</f>
        <v/>
      </c>
      <c r="P34" s="14" t="str">
        <f t="shared" si="5"/>
        <v>Хабаровск (ООО Аттестационный центр «НАКС-Хабаровск»)</v>
      </c>
      <c r="Q34" s="14" t="str">
        <f t="shared" si="16"/>
        <v>+7 (4212) 93-43-05
 +7 (924) 217-13-05
 naks.habarovsk@gmail.com</v>
      </c>
      <c r="R34" s="14" t="str">
        <f t="shared" si="17"/>
        <v>23.05-27.05.2022</v>
      </c>
      <c r="S34" s="14">
        <f t="shared" si="6"/>
        <v>1</v>
      </c>
      <c r="T34" s="14" t="str">
        <f t="shared" si="7"/>
        <v/>
      </c>
      <c r="U34" s="14" t="str">
        <f t="shared" si="8"/>
        <v/>
      </c>
      <c r="V34" s="14">
        <f t="shared" si="9"/>
        <v>1</v>
      </c>
      <c r="W34" s="14">
        <f t="shared" si="10"/>
        <v>1</v>
      </c>
      <c r="X34" s="14" t="str">
        <f t="shared" si="11"/>
        <v/>
      </c>
      <c r="Y34" s="14">
        <f t="shared" si="12"/>
        <v>1</v>
      </c>
      <c r="Z34" s="14" t="str">
        <f t="shared" si="13"/>
        <v/>
      </c>
      <c r="AA34" s="14" t="str">
        <f t="shared" si="14"/>
        <v/>
      </c>
      <c r="AB34" s="14">
        <f t="shared" si="15"/>
        <v>4</v>
      </c>
    </row>
    <row r="35" spans="1:28" s="14" customFormat="1" ht="39.6" x14ac:dyDescent="0.3">
      <c r="A35" s="14" t="str">
        <f>IFERROR('pub_output=csv'!B34,"")</f>
        <v>Ярославль (ООО «НАКС-Ярославль»)</v>
      </c>
      <c r="B35" s="14" t="str">
        <f t="shared" si="3"/>
        <v>ООО «НАКС-Ярославль»</v>
      </c>
      <c r="C35" s="13" t="str">
        <f t="shared" si="4"/>
        <v>Ярославль</v>
      </c>
      <c r="D35" s="37" t="str">
        <f>IFERROR('pub_output=csv'!M34,"")</f>
        <v>+7 (4852) 59-41-19 
 Svarka@NAKS-Yaroslavl.ru</v>
      </c>
      <c r="E35" s="37" t="str">
        <f>IFERROR('pub_output=csv'!L34,"")</f>
        <v>11.05-13.05.2022</v>
      </c>
      <c r="F35" s="17"/>
      <c r="G35" s="26" t="str">
        <f>IFERROR('pub_output=csv'!C34,"")</f>
        <v>1</v>
      </c>
      <c r="H35" s="26" t="str">
        <f>IFERROR('pub_output=csv'!D34,"")</f>
        <v>1</v>
      </c>
      <c r="I35" s="26" t="str">
        <f>IFERROR('pub_output=csv'!E34,"")</f>
        <v>1</v>
      </c>
      <c r="J35" s="26" t="str">
        <f>IFERROR('pub_output=csv'!F34,"")</f>
        <v/>
      </c>
      <c r="K35" s="26" t="str">
        <f>IFERROR('pub_output=csv'!G34,"")</f>
        <v/>
      </c>
      <c r="L35" s="26" t="str">
        <f>IFERROR('pub_output=csv'!H34,"")</f>
        <v>1</v>
      </c>
      <c r="M35" s="26" t="str">
        <f>IFERROR('pub_output=csv'!I34,"")</f>
        <v>1</v>
      </c>
      <c r="N35" s="26" t="str">
        <f>IFERROR('pub_output=csv'!J34,"")</f>
        <v/>
      </c>
      <c r="O35" s="26" t="str">
        <f>IFERROR('pub_output=csv'!K34,"")</f>
        <v/>
      </c>
      <c r="P35" s="14" t="str">
        <f t="shared" si="5"/>
        <v>Ярославль (ООО «НАКС-Ярославль»)</v>
      </c>
      <c r="Q35" s="14" t="str">
        <f t="shared" si="16"/>
        <v>+7 (4852) 59-41-19 
 Svarka@NAKS-Yaroslavl.ru</v>
      </c>
      <c r="R35" s="14" t="str">
        <f t="shared" si="17"/>
        <v>11.05-13.05.2022</v>
      </c>
      <c r="S35" s="14">
        <f t="shared" si="6"/>
        <v>1</v>
      </c>
      <c r="T35" s="14">
        <f t="shared" si="7"/>
        <v>1</v>
      </c>
      <c r="U35" s="14">
        <f t="shared" si="8"/>
        <v>1</v>
      </c>
      <c r="V35" s="14" t="str">
        <f t="shared" si="9"/>
        <v/>
      </c>
      <c r="W35" s="14" t="str">
        <f t="shared" si="10"/>
        <v/>
      </c>
      <c r="X35" s="14">
        <f t="shared" si="11"/>
        <v>1</v>
      </c>
      <c r="Y35" s="14">
        <f t="shared" si="12"/>
        <v>1</v>
      </c>
      <c r="Z35" s="14" t="str">
        <f t="shared" si="13"/>
        <v/>
      </c>
      <c r="AA35" s="14" t="str">
        <f t="shared" si="14"/>
        <v/>
      </c>
      <c r="AB35" s="14">
        <f t="shared" si="15"/>
        <v>5</v>
      </c>
    </row>
    <row r="36" spans="1:28" s="14" customFormat="1" x14ac:dyDescent="0.3">
      <c r="A36" s="14">
        <f>IFERROR('pub_output=csv'!B35,"")</f>
        <v>0</v>
      </c>
      <c r="B36" s="14" t="str">
        <f t="shared" si="3"/>
        <v/>
      </c>
      <c r="C36" s="13" t="str">
        <f t="shared" si="4"/>
        <v/>
      </c>
      <c r="D36" s="37">
        <f>IFERROR('pub_output=csv'!M35,"")</f>
        <v>0</v>
      </c>
      <c r="E36" s="37">
        <f>IFERROR('pub_output=csv'!L35,"")</f>
        <v>0</v>
      </c>
      <c r="F36" s="17"/>
      <c r="G36" s="26">
        <f>IFERROR('pub_output=csv'!C35,"")</f>
        <v>0</v>
      </c>
      <c r="H36" s="26">
        <f>IFERROR('pub_output=csv'!D35,"")</f>
        <v>0</v>
      </c>
      <c r="I36" s="26">
        <f>IFERROR('pub_output=csv'!E35,"")</f>
        <v>0</v>
      </c>
      <c r="J36" s="26">
        <f>IFERROR('pub_output=csv'!F35,"")</f>
        <v>0</v>
      </c>
      <c r="K36" s="26">
        <f>IFERROR('pub_output=csv'!G35,"")</f>
        <v>0</v>
      </c>
      <c r="L36" s="26">
        <f>IFERROR('pub_output=csv'!H35,"")</f>
        <v>0</v>
      </c>
      <c r="M36" s="26">
        <f>IFERROR('pub_output=csv'!I35,"")</f>
        <v>0</v>
      </c>
      <c r="N36" s="26">
        <f>IFERROR('pub_output=csv'!J35,"")</f>
        <v>0</v>
      </c>
      <c r="O36" s="26">
        <f>IFERROR('pub_output=csv'!K35,"")</f>
        <v>0</v>
      </c>
      <c r="P36" s="14" t="str">
        <f t="shared" si="5"/>
        <v/>
      </c>
      <c r="Q36" s="14" t="str">
        <f t="shared" si="16"/>
        <v/>
      </c>
      <c r="R36" s="14" t="str">
        <f t="shared" si="17"/>
        <v/>
      </c>
      <c r="S36" s="14" t="str">
        <f t="shared" si="6"/>
        <v/>
      </c>
      <c r="T36" s="14" t="str">
        <f t="shared" si="7"/>
        <v/>
      </c>
      <c r="U36" s="14" t="str">
        <f t="shared" si="8"/>
        <v/>
      </c>
      <c r="V36" s="14" t="str">
        <f t="shared" si="9"/>
        <v/>
      </c>
      <c r="W36" s="14" t="str">
        <f t="shared" si="10"/>
        <v/>
      </c>
      <c r="X36" s="14" t="str">
        <f t="shared" si="11"/>
        <v/>
      </c>
      <c r="Y36" s="14" t="str">
        <f t="shared" si="12"/>
        <v/>
      </c>
      <c r="Z36" s="14" t="str">
        <f t="shared" si="13"/>
        <v/>
      </c>
      <c r="AA36" s="14" t="str">
        <f t="shared" si="14"/>
        <v/>
      </c>
      <c r="AB36" s="14">
        <f t="shared" si="15"/>
        <v>0</v>
      </c>
    </row>
    <row r="37" spans="1:28" s="14" customFormat="1" x14ac:dyDescent="0.3">
      <c r="A37" s="14">
        <f>IFERROR('pub_output=csv'!B36,"")</f>
        <v>0</v>
      </c>
      <c r="B37" s="14" t="str">
        <f t="shared" si="3"/>
        <v/>
      </c>
      <c r="C37" s="13" t="str">
        <f t="shared" si="4"/>
        <v/>
      </c>
      <c r="D37" s="37">
        <f>IFERROR('pub_output=csv'!M36,"")</f>
        <v>0</v>
      </c>
      <c r="E37" s="37">
        <f>IFERROR('pub_output=csv'!L36,"")</f>
        <v>0</v>
      </c>
      <c r="F37" s="17"/>
      <c r="G37" s="26">
        <f>IFERROR('pub_output=csv'!C36,"")</f>
        <v>0</v>
      </c>
      <c r="H37" s="26">
        <f>IFERROR('pub_output=csv'!D36,"")</f>
        <v>0</v>
      </c>
      <c r="I37" s="26">
        <f>IFERROR('pub_output=csv'!E36,"")</f>
        <v>0</v>
      </c>
      <c r="J37" s="26">
        <f>IFERROR('pub_output=csv'!F36,"")</f>
        <v>0</v>
      </c>
      <c r="K37" s="26">
        <f>IFERROR('pub_output=csv'!G36,"")</f>
        <v>0</v>
      </c>
      <c r="L37" s="26">
        <f>IFERROR('pub_output=csv'!H36,"")</f>
        <v>0</v>
      </c>
      <c r="M37" s="26">
        <f>IFERROR('pub_output=csv'!I36,"")</f>
        <v>0</v>
      </c>
      <c r="N37" s="26">
        <f>IFERROR('pub_output=csv'!J36,"")</f>
        <v>0</v>
      </c>
      <c r="O37" s="26">
        <f>IFERROR('pub_output=csv'!K36,"")</f>
        <v>0</v>
      </c>
      <c r="P37" s="14" t="str">
        <f t="shared" si="5"/>
        <v/>
      </c>
      <c r="Q37" s="14" t="str">
        <f t="shared" si="16"/>
        <v/>
      </c>
      <c r="R37" s="14" t="str">
        <f t="shared" si="17"/>
        <v/>
      </c>
      <c r="S37" s="14" t="str">
        <f t="shared" si="6"/>
        <v/>
      </c>
      <c r="T37" s="14" t="str">
        <f t="shared" si="7"/>
        <v/>
      </c>
      <c r="U37" s="14" t="str">
        <f t="shared" si="8"/>
        <v/>
      </c>
      <c r="V37" s="14" t="str">
        <f t="shared" si="9"/>
        <v/>
      </c>
      <c r="W37" s="14" t="str">
        <f t="shared" si="10"/>
        <v/>
      </c>
      <c r="X37" s="14" t="str">
        <f t="shared" si="11"/>
        <v/>
      </c>
      <c r="Y37" s="14" t="str">
        <f t="shared" si="12"/>
        <v/>
      </c>
      <c r="Z37" s="14" t="str">
        <f t="shared" si="13"/>
        <v/>
      </c>
      <c r="AA37" s="14" t="str">
        <f t="shared" si="14"/>
        <v/>
      </c>
      <c r="AB37" s="14">
        <f t="shared" si="15"/>
        <v>0</v>
      </c>
    </row>
    <row r="38" spans="1:28" x14ac:dyDescent="0.3">
      <c r="A38" s="14">
        <f>IFERROR('pub_output=csv'!B37,"")</f>
        <v>0</v>
      </c>
      <c r="B38" s="14" t="str">
        <f t="shared" si="3"/>
        <v/>
      </c>
      <c r="C38" s="13" t="str">
        <f t="shared" si="4"/>
        <v/>
      </c>
      <c r="D38" s="37">
        <f>IFERROR('pub_output=csv'!M37,"")</f>
        <v>0</v>
      </c>
      <c r="E38" s="37">
        <f>IFERROR('pub_output=csv'!L37,"")</f>
        <v>0</v>
      </c>
      <c r="F38" s="17"/>
      <c r="G38" s="26">
        <f>IFERROR('pub_output=csv'!C37,"")</f>
        <v>0</v>
      </c>
      <c r="H38" s="26">
        <f>IFERROR('pub_output=csv'!D37,"")</f>
        <v>0</v>
      </c>
      <c r="I38" s="26">
        <f>IFERROR('pub_output=csv'!E37,"")</f>
        <v>0</v>
      </c>
      <c r="J38" s="26">
        <f>IFERROR('pub_output=csv'!F37,"")</f>
        <v>0</v>
      </c>
      <c r="K38" s="26">
        <f>IFERROR('pub_output=csv'!G37,"")</f>
        <v>0</v>
      </c>
      <c r="L38" s="26">
        <f>IFERROR('pub_output=csv'!H37,"")</f>
        <v>0</v>
      </c>
      <c r="M38" s="26">
        <f>IFERROR('pub_output=csv'!I37,"")</f>
        <v>0</v>
      </c>
      <c r="N38" s="26">
        <f>IFERROR('pub_output=csv'!J37,"")</f>
        <v>0</v>
      </c>
      <c r="O38" s="26">
        <f>IFERROR('pub_output=csv'!K37,"")</f>
        <v>0</v>
      </c>
      <c r="P38" s="14" t="str">
        <f t="shared" si="5"/>
        <v/>
      </c>
      <c r="Q38" s="14" t="str">
        <f t="shared" si="16"/>
        <v/>
      </c>
      <c r="R38" s="14" t="str">
        <f t="shared" si="17"/>
        <v/>
      </c>
      <c r="S38" s="14" t="str">
        <f t="shared" si="6"/>
        <v/>
      </c>
      <c r="T38" s="14" t="str">
        <f t="shared" si="7"/>
        <v/>
      </c>
      <c r="U38" s="14" t="str">
        <f t="shared" si="8"/>
        <v/>
      </c>
      <c r="V38" s="14" t="str">
        <f t="shared" si="9"/>
        <v/>
      </c>
      <c r="W38" s="14" t="str">
        <f t="shared" si="10"/>
        <v/>
      </c>
      <c r="X38" s="14" t="str">
        <f t="shared" si="11"/>
        <v/>
      </c>
      <c r="Y38" s="14" t="str">
        <f t="shared" si="12"/>
        <v/>
      </c>
      <c r="Z38" s="14" t="str">
        <f t="shared" si="13"/>
        <v/>
      </c>
      <c r="AA38" s="14" t="str">
        <f t="shared" si="14"/>
        <v/>
      </c>
      <c r="AB38" s="14">
        <f t="shared" si="15"/>
        <v>0</v>
      </c>
    </row>
    <row r="39" spans="1:28" x14ac:dyDescent="0.3">
      <c r="A39" s="14">
        <f>IFERROR('pub_output=csv'!B38,"")</f>
        <v>0</v>
      </c>
      <c r="B39" s="14" t="str">
        <f t="shared" si="3"/>
        <v/>
      </c>
      <c r="C39" s="13" t="str">
        <f t="shared" si="4"/>
        <v/>
      </c>
      <c r="D39" s="37">
        <f>IFERROR('pub_output=csv'!M38,"")</f>
        <v>0</v>
      </c>
      <c r="E39" s="37">
        <f>IFERROR('pub_output=csv'!L38,"")</f>
        <v>0</v>
      </c>
      <c r="F39" s="17"/>
      <c r="G39" s="26">
        <f>IFERROR('pub_output=csv'!C38,"")</f>
        <v>0</v>
      </c>
      <c r="H39" s="26">
        <f>IFERROR('pub_output=csv'!D38,"")</f>
        <v>0</v>
      </c>
      <c r="I39" s="26">
        <f>IFERROR('pub_output=csv'!E38,"")</f>
        <v>0</v>
      </c>
      <c r="J39" s="26">
        <f>IFERROR('pub_output=csv'!F38,"")</f>
        <v>0</v>
      </c>
      <c r="K39" s="26">
        <f>IFERROR('pub_output=csv'!G38,"")</f>
        <v>0</v>
      </c>
      <c r="L39" s="26">
        <f>IFERROR('pub_output=csv'!H38,"")</f>
        <v>0</v>
      </c>
      <c r="M39" s="26">
        <f>IFERROR('pub_output=csv'!I38,"")</f>
        <v>0</v>
      </c>
      <c r="N39" s="26">
        <f>IFERROR('pub_output=csv'!J38,"")</f>
        <v>0</v>
      </c>
      <c r="O39" s="26">
        <f>IFERROR('pub_output=csv'!K38,"")</f>
        <v>0</v>
      </c>
      <c r="P39" s="14" t="str">
        <f t="shared" si="5"/>
        <v/>
      </c>
      <c r="Q39" s="14" t="str">
        <f t="shared" si="16"/>
        <v/>
      </c>
      <c r="R39" s="14" t="str">
        <f t="shared" si="17"/>
        <v/>
      </c>
      <c r="S39" s="14" t="str">
        <f t="shared" si="6"/>
        <v/>
      </c>
      <c r="T39" s="14" t="str">
        <f t="shared" si="7"/>
        <v/>
      </c>
      <c r="U39" s="14" t="str">
        <f t="shared" si="8"/>
        <v/>
      </c>
      <c r="V39" s="14" t="str">
        <f t="shared" si="9"/>
        <v/>
      </c>
      <c r="W39" s="14" t="str">
        <f t="shared" si="10"/>
        <v/>
      </c>
      <c r="X39" s="14" t="str">
        <f t="shared" si="11"/>
        <v/>
      </c>
      <c r="Y39" s="14" t="str">
        <f t="shared" si="12"/>
        <v/>
      </c>
      <c r="Z39" s="14" t="str">
        <f t="shared" si="13"/>
        <v/>
      </c>
      <c r="AA39" s="14" t="str">
        <f t="shared" si="14"/>
        <v/>
      </c>
      <c r="AB39" s="14">
        <f t="shared" si="15"/>
        <v>0</v>
      </c>
    </row>
    <row r="40" spans="1:28" x14ac:dyDescent="0.3">
      <c r="A40" s="14">
        <f>IFERROR('pub_output=csv'!B39,"")</f>
        <v>0</v>
      </c>
      <c r="B40" s="14" t="str">
        <f t="shared" si="3"/>
        <v/>
      </c>
      <c r="C40" s="13" t="str">
        <f t="shared" si="4"/>
        <v/>
      </c>
      <c r="D40" s="37">
        <f>IFERROR('pub_output=csv'!M39,"")</f>
        <v>0</v>
      </c>
      <c r="E40" s="37">
        <f>IFERROR('pub_output=csv'!L39,"")</f>
        <v>0</v>
      </c>
      <c r="F40" s="17"/>
      <c r="G40" s="26">
        <f>IFERROR('pub_output=csv'!C39,"")</f>
        <v>0</v>
      </c>
      <c r="H40" s="26">
        <f>IFERROR('pub_output=csv'!D39,"")</f>
        <v>0</v>
      </c>
      <c r="I40" s="26">
        <f>IFERROR('pub_output=csv'!E39,"")</f>
        <v>0</v>
      </c>
      <c r="J40" s="26">
        <f>IFERROR('pub_output=csv'!F39,"")</f>
        <v>0</v>
      </c>
      <c r="K40" s="26">
        <f>IFERROR('pub_output=csv'!G39,"")</f>
        <v>0</v>
      </c>
      <c r="L40" s="26">
        <f>IFERROR('pub_output=csv'!H39,"")</f>
        <v>0</v>
      </c>
      <c r="M40" s="26">
        <f>IFERROR('pub_output=csv'!I39,"")</f>
        <v>0</v>
      </c>
      <c r="N40" s="26">
        <f>IFERROR('pub_output=csv'!J39,"")</f>
        <v>0</v>
      </c>
      <c r="O40" s="26">
        <f>IFERROR('pub_output=csv'!K39,"")</f>
        <v>0</v>
      </c>
      <c r="P40" s="14" t="str">
        <f t="shared" si="5"/>
        <v/>
      </c>
      <c r="Q40" s="14" t="str">
        <f t="shared" si="16"/>
        <v/>
      </c>
      <c r="R40" s="14" t="str">
        <f t="shared" si="17"/>
        <v/>
      </c>
      <c r="S40" s="14" t="str">
        <f t="shared" si="6"/>
        <v/>
      </c>
      <c r="T40" s="14" t="str">
        <f t="shared" si="7"/>
        <v/>
      </c>
      <c r="U40" s="14" t="str">
        <f t="shared" si="8"/>
        <v/>
      </c>
      <c r="V40" s="14" t="str">
        <f t="shared" si="9"/>
        <v/>
      </c>
      <c r="W40" s="14" t="str">
        <f t="shared" si="10"/>
        <v/>
      </c>
      <c r="X40" s="14" t="str">
        <f t="shared" si="11"/>
        <v/>
      </c>
      <c r="Y40" s="14" t="str">
        <f t="shared" si="12"/>
        <v/>
      </c>
      <c r="Z40" s="14" t="str">
        <f t="shared" si="13"/>
        <v/>
      </c>
      <c r="AA40" s="14" t="str">
        <f t="shared" si="14"/>
        <v/>
      </c>
      <c r="AB40" s="14">
        <f t="shared" si="15"/>
        <v>0</v>
      </c>
    </row>
    <row r="41" spans="1:28" x14ac:dyDescent="0.3">
      <c r="A41" s="14">
        <f>IFERROR('pub_output=csv'!B40,"")</f>
        <v>0</v>
      </c>
      <c r="B41" s="14" t="str">
        <f t="shared" si="3"/>
        <v/>
      </c>
      <c r="C41" s="13" t="str">
        <f t="shared" si="4"/>
        <v/>
      </c>
      <c r="D41" s="37">
        <f>IFERROR('pub_output=csv'!M40,"")</f>
        <v>0</v>
      </c>
      <c r="E41" s="37">
        <f>IFERROR('pub_output=csv'!L40,"")</f>
        <v>0</v>
      </c>
      <c r="F41" s="17"/>
      <c r="G41" s="26">
        <f>IFERROR('pub_output=csv'!C40,"")</f>
        <v>0</v>
      </c>
      <c r="H41" s="26">
        <f>IFERROR('pub_output=csv'!D40,"")</f>
        <v>0</v>
      </c>
      <c r="I41" s="26">
        <f>IFERROR('pub_output=csv'!E40,"")</f>
        <v>0</v>
      </c>
      <c r="J41" s="26">
        <f>IFERROR('pub_output=csv'!F40,"")</f>
        <v>0</v>
      </c>
      <c r="K41" s="26">
        <f>IFERROR('pub_output=csv'!G40,"")</f>
        <v>0</v>
      </c>
      <c r="L41" s="26">
        <f>IFERROR('pub_output=csv'!H40,"")</f>
        <v>0</v>
      </c>
      <c r="M41" s="26">
        <f>IFERROR('pub_output=csv'!I40,"")</f>
        <v>0</v>
      </c>
      <c r="N41" s="26">
        <f>IFERROR('pub_output=csv'!J40,"")</f>
        <v>0</v>
      </c>
      <c r="O41" s="26">
        <f>IFERROR('pub_output=csv'!K40,"")</f>
        <v>0</v>
      </c>
      <c r="P41" s="14" t="str">
        <f t="shared" si="5"/>
        <v/>
      </c>
      <c r="Q41" s="14" t="str">
        <f t="shared" si="16"/>
        <v/>
      </c>
      <c r="R41" s="14" t="str">
        <f t="shared" si="17"/>
        <v/>
      </c>
      <c r="S41" s="14" t="str">
        <f t="shared" si="6"/>
        <v/>
      </c>
      <c r="T41" s="14" t="str">
        <f t="shared" si="7"/>
        <v/>
      </c>
      <c r="U41" s="14" t="str">
        <f t="shared" si="8"/>
        <v/>
      </c>
      <c r="V41" s="14" t="str">
        <f t="shared" si="9"/>
        <v/>
      </c>
      <c r="W41" s="14" t="str">
        <f t="shared" si="10"/>
        <v/>
      </c>
      <c r="X41" s="14" t="str">
        <f t="shared" si="11"/>
        <v/>
      </c>
      <c r="Y41" s="14" t="str">
        <f t="shared" si="12"/>
        <v/>
      </c>
      <c r="Z41" s="14" t="str">
        <f t="shared" si="13"/>
        <v/>
      </c>
      <c r="AA41" s="14" t="str">
        <f t="shared" si="14"/>
        <v/>
      </c>
      <c r="AB41" s="14">
        <f t="shared" si="15"/>
        <v>0</v>
      </c>
    </row>
    <row r="42" spans="1:28" x14ac:dyDescent="0.3">
      <c r="A42" s="14">
        <f>IFERROR('pub_output=csv'!B41,"")</f>
        <v>0</v>
      </c>
      <c r="B42" s="14" t="str">
        <f t="shared" si="3"/>
        <v/>
      </c>
      <c r="C42" s="13" t="str">
        <f t="shared" si="4"/>
        <v/>
      </c>
      <c r="D42" s="37">
        <f>IFERROR('pub_output=csv'!M41,"")</f>
        <v>0</v>
      </c>
      <c r="E42" s="37">
        <f>IFERROR('pub_output=csv'!L41,"")</f>
        <v>0</v>
      </c>
      <c r="F42" s="17"/>
      <c r="G42" s="26">
        <f>IFERROR('pub_output=csv'!C41,"")</f>
        <v>0</v>
      </c>
      <c r="H42" s="26">
        <f>IFERROR('pub_output=csv'!D41,"")</f>
        <v>0</v>
      </c>
      <c r="I42" s="26">
        <f>IFERROR('pub_output=csv'!E41,"")</f>
        <v>0</v>
      </c>
      <c r="J42" s="26">
        <f>IFERROR('pub_output=csv'!F41,"")</f>
        <v>0</v>
      </c>
      <c r="K42" s="26">
        <f>IFERROR('pub_output=csv'!G41,"")</f>
        <v>0</v>
      </c>
      <c r="L42" s="26">
        <f>IFERROR('pub_output=csv'!H41,"")</f>
        <v>0</v>
      </c>
      <c r="M42" s="26">
        <f>IFERROR('pub_output=csv'!I41,"")</f>
        <v>0</v>
      </c>
      <c r="N42" s="26">
        <f>IFERROR('pub_output=csv'!J41,"")</f>
        <v>0</v>
      </c>
      <c r="O42" s="26">
        <f>IFERROR('pub_output=csv'!K41,"")</f>
        <v>0</v>
      </c>
      <c r="P42" s="14" t="str">
        <f t="shared" si="5"/>
        <v/>
      </c>
      <c r="Q42" s="14" t="str">
        <f t="shared" si="16"/>
        <v/>
      </c>
      <c r="R42" s="14" t="str">
        <f t="shared" si="17"/>
        <v/>
      </c>
      <c r="S42" s="14" t="str">
        <f t="shared" si="6"/>
        <v/>
      </c>
      <c r="T42" s="14" t="str">
        <f t="shared" si="7"/>
        <v/>
      </c>
      <c r="U42" s="14" t="str">
        <f t="shared" si="8"/>
        <v/>
      </c>
      <c r="V42" s="14" t="str">
        <f t="shared" si="9"/>
        <v/>
      </c>
      <c r="W42" s="14" t="str">
        <f t="shared" si="10"/>
        <v/>
      </c>
      <c r="X42" s="14" t="str">
        <f t="shared" si="11"/>
        <v/>
      </c>
      <c r="Y42" s="14" t="str">
        <f t="shared" si="12"/>
        <v/>
      </c>
      <c r="Z42" s="14" t="str">
        <f t="shared" si="13"/>
        <v/>
      </c>
      <c r="AA42" s="14" t="str">
        <f t="shared" si="14"/>
        <v/>
      </c>
      <c r="AB42" s="14">
        <f t="shared" si="15"/>
        <v>0</v>
      </c>
    </row>
    <row r="43" spans="1:28" x14ac:dyDescent="0.3">
      <c r="A43" s="14">
        <f>IFERROR('pub_output=csv'!B42,"")</f>
        <v>0</v>
      </c>
      <c r="B43" s="14" t="str">
        <f t="shared" si="3"/>
        <v/>
      </c>
      <c r="C43" s="13" t="str">
        <f t="shared" si="4"/>
        <v/>
      </c>
      <c r="D43" s="37">
        <f>IFERROR('pub_output=csv'!M42,"")</f>
        <v>0</v>
      </c>
      <c r="E43" s="37">
        <f>IFERROR('pub_output=csv'!L42,"")</f>
        <v>0</v>
      </c>
      <c r="F43" s="17"/>
      <c r="G43" s="26">
        <f>IFERROR('pub_output=csv'!C42,"")</f>
        <v>0</v>
      </c>
      <c r="H43" s="26">
        <f>IFERROR('pub_output=csv'!D42,"")</f>
        <v>0</v>
      </c>
      <c r="I43" s="26">
        <f>IFERROR('pub_output=csv'!E42,"")</f>
        <v>0</v>
      </c>
      <c r="J43" s="26">
        <f>IFERROR('pub_output=csv'!F42,"")</f>
        <v>0</v>
      </c>
      <c r="K43" s="26">
        <f>IFERROR('pub_output=csv'!G42,"")</f>
        <v>0</v>
      </c>
      <c r="L43" s="26">
        <f>IFERROR('pub_output=csv'!H42,"")</f>
        <v>0</v>
      </c>
      <c r="M43" s="26">
        <f>IFERROR('pub_output=csv'!I42,"")</f>
        <v>0</v>
      </c>
      <c r="N43" s="26">
        <f>IFERROR('pub_output=csv'!J42,"")</f>
        <v>0</v>
      </c>
      <c r="O43" s="26">
        <f>IFERROR('pub_output=csv'!K42,"")</f>
        <v>0</v>
      </c>
      <c r="P43" s="14" t="str">
        <f t="shared" si="5"/>
        <v/>
      </c>
      <c r="Q43" s="14" t="str">
        <f t="shared" si="16"/>
        <v/>
      </c>
      <c r="R43" s="14" t="str">
        <f t="shared" si="17"/>
        <v/>
      </c>
      <c r="S43" s="14" t="str">
        <f t="shared" si="6"/>
        <v/>
      </c>
      <c r="T43" s="14" t="str">
        <f t="shared" si="7"/>
        <v/>
      </c>
      <c r="U43" s="14" t="str">
        <f t="shared" si="8"/>
        <v/>
      </c>
      <c r="V43" s="14" t="str">
        <f t="shared" si="9"/>
        <v/>
      </c>
      <c r="W43" s="14" t="str">
        <f t="shared" si="10"/>
        <v/>
      </c>
      <c r="X43" s="14" t="str">
        <f t="shared" si="11"/>
        <v/>
      </c>
      <c r="Y43" s="14" t="str">
        <f t="shared" si="12"/>
        <v/>
      </c>
      <c r="Z43" s="14" t="str">
        <f t="shared" si="13"/>
        <v/>
      </c>
      <c r="AA43" s="14" t="str">
        <f t="shared" si="14"/>
        <v/>
      </c>
      <c r="AB43" s="14">
        <f t="shared" si="15"/>
        <v>0</v>
      </c>
    </row>
    <row r="44" spans="1:28" x14ac:dyDescent="0.3">
      <c r="A44" s="14">
        <f>IFERROR('pub_output=csv'!B43,"")</f>
        <v>0</v>
      </c>
      <c r="B44" s="14" t="str">
        <f t="shared" si="3"/>
        <v/>
      </c>
      <c r="C44" s="13" t="str">
        <f t="shared" si="4"/>
        <v/>
      </c>
      <c r="D44" s="37">
        <f>IFERROR('pub_output=csv'!M43,"")</f>
        <v>0</v>
      </c>
      <c r="E44" s="37">
        <f>IFERROR('pub_output=csv'!L43,"")</f>
        <v>0</v>
      </c>
      <c r="G44" s="26">
        <f>IFERROR('pub_output=csv'!C43,"")</f>
        <v>0</v>
      </c>
      <c r="H44" s="26">
        <f>IFERROR('pub_output=csv'!D43,"")</f>
        <v>0</v>
      </c>
      <c r="I44" s="26">
        <f>IFERROR('pub_output=csv'!E43,"")</f>
        <v>0</v>
      </c>
      <c r="J44" s="26">
        <f>IFERROR('pub_output=csv'!F43,"")</f>
        <v>0</v>
      </c>
      <c r="K44" s="26">
        <f>IFERROR('pub_output=csv'!G43,"")</f>
        <v>0</v>
      </c>
      <c r="L44" s="26">
        <f>IFERROR('pub_output=csv'!H43,"")</f>
        <v>0</v>
      </c>
      <c r="M44" s="26">
        <f>IFERROR('pub_output=csv'!I43,"")</f>
        <v>0</v>
      </c>
      <c r="N44" s="26">
        <f>IFERROR('pub_output=csv'!J43,"")</f>
        <v>0</v>
      </c>
      <c r="O44" s="26">
        <f>IFERROR('pub_output=csv'!K43,"")</f>
        <v>0</v>
      </c>
      <c r="P44" s="14" t="str">
        <f t="shared" si="5"/>
        <v/>
      </c>
      <c r="Q44" s="14" t="str">
        <f t="shared" si="16"/>
        <v/>
      </c>
      <c r="R44" s="14" t="str">
        <f t="shared" si="17"/>
        <v/>
      </c>
      <c r="S44" s="14" t="str">
        <f t="shared" si="6"/>
        <v/>
      </c>
      <c r="T44" s="14" t="str">
        <f t="shared" si="7"/>
        <v/>
      </c>
      <c r="U44" s="14" t="str">
        <f t="shared" si="8"/>
        <v/>
      </c>
      <c r="V44" s="14" t="str">
        <f t="shared" si="9"/>
        <v/>
      </c>
      <c r="W44" s="14" t="str">
        <f t="shared" si="10"/>
        <v/>
      </c>
      <c r="X44" s="14" t="str">
        <f t="shared" si="11"/>
        <v/>
      </c>
      <c r="Y44" s="14" t="str">
        <f t="shared" si="12"/>
        <v/>
      </c>
      <c r="Z44" s="14" t="str">
        <f t="shared" si="13"/>
        <v/>
      </c>
      <c r="AA44" s="14" t="str">
        <f t="shared" si="14"/>
        <v/>
      </c>
      <c r="AB44" s="14">
        <f t="shared" si="15"/>
        <v>0</v>
      </c>
    </row>
    <row r="45" spans="1:28" x14ac:dyDescent="0.3">
      <c r="A45" s="14">
        <f>IFERROR('pub_output=csv'!B44,"")</f>
        <v>0</v>
      </c>
      <c r="B45" s="14" t="str">
        <f t="shared" si="3"/>
        <v/>
      </c>
      <c r="C45" s="13" t="str">
        <f t="shared" si="4"/>
        <v/>
      </c>
      <c r="D45" s="37">
        <f>IFERROR('pub_output=csv'!M44,"")</f>
        <v>0</v>
      </c>
      <c r="E45" s="37">
        <f>IFERROR('pub_output=csv'!L44,"")</f>
        <v>0</v>
      </c>
      <c r="G45" s="26">
        <f>IFERROR('pub_output=csv'!C44,"")</f>
        <v>0</v>
      </c>
      <c r="H45" s="26">
        <f>IFERROR('pub_output=csv'!D44,"")</f>
        <v>0</v>
      </c>
      <c r="I45" s="26">
        <f>IFERROR('pub_output=csv'!E44,"")</f>
        <v>0</v>
      </c>
      <c r="J45" s="26">
        <f>IFERROR('pub_output=csv'!F44,"")</f>
        <v>0</v>
      </c>
      <c r="K45" s="26">
        <f>IFERROR('pub_output=csv'!G44,"")</f>
        <v>0</v>
      </c>
      <c r="L45" s="26">
        <f>IFERROR('pub_output=csv'!H44,"")</f>
        <v>0</v>
      </c>
      <c r="M45" s="26">
        <f>IFERROR('pub_output=csv'!I44,"")</f>
        <v>0</v>
      </c>
      <c r="N45" s="26">
        <f>IFERROR('pub_output=csv'!J44,"")</f>
        <v>0</v>
      </c>
      <c r="O45" s="26">
        <f>IFERROR('pub_output=csv'!K44,"")</f>
        <v>0</v>
      </c>
      <c r="P45" s="14" t="str">
        <f t="shared" si="5"/>
        <v/>
      </c>
      <c r="Q45" s="14" t="str">
        <f t="shared" si="16"/>
        <v/>
      </c>
      <c r="R45" s="14" t="str">
        <f t="shared" si="17"/>
        <v/>
      </c>
      <c r="S45" s="14" t="str">
        <f t="shared" si="6"/>
        <v/>
      </c>
      <c r="T45" s="14" t="str">
        <f t="shared" si="7"/>
        <v/>
      </c>
      <c r="U45" s="14" t="str">
        <f t="shared" si="8"/>
        <v/>
      </c>
      <c r="V45" s="14" t="str">
        <f t="shared" si="9"/>
        <v/>
      </c>
      <c r="W45" s="14" t="str">
        <f t="shared" si="10"/>
        <v/>
      </c>
      <c r="X45" s="14" t="str">
        <f t="shared" si="11"/>
        <v/>
      </c>
      <c r="Y45" s="14" t="str">
        <f t="shared" si="12"/>
        <v/>
      </c>
      <c r="Z45" s="14" t="str">
        <f t="shared" si="13"/>
        <v/>
      </c>
      <c r="AA45" s="14" t="str">
        <f t="shared" si="14"/>
        <v/>
      </c>
      <c r="AB45" s="14">
        <f t="shared" si="15"/>
        <v>0</v>
      </c>
    </row>
    <row r="46" spans="1:28" x14ac:dyDescent="0.3">
      <c r="A46" s="14">
        <f>IFERROR('pub_output=csv'!B45,"")</f>
        <v>0</v>
      </c>
      <c r="B46" s="14" t="str">
        <f t="shared" si="3"/>
        <v/>
      </c>
      <c r="C46" s="13" t="str">
        <f t="shared" si="4"/>
        <v/>
      </c>
      <c r="D46" s="37">
        <f>IFERROR('pub_output=csv'!M45,"")</f>
        <v>0</v>
      </c>
      <c r="E46" s="37">
        <f>IFERROR('pub_output=csv'!L45,"")</f>
        <v>0</v>
      </c>
      <c r="G46" s="26">
        <f>IFERROR('pub_output=csv'!C45,"")</f>
        <v>0</v>
      </c>
      <c r="H46" s="26">
        <f>IFERROR('pub_output=csv'!D45,"")</f>
        <v>0</v>
      </c>
      <c r="I46" s="26">
        <f>IFERROR('pub_output=csv'!E45,"")</f>
        <v>0</v>
      </c>
      <c r="J46" s="26">
        <f>IFERROR('pub_output=csv'!F45,"")</f>
        <v>0</v>
      </c>
      <c r="K46" s="26">
        <f>IFERROR('pub_output=csv'!G45,"")</f>
        <v>0</v>
      </c>
      <c r="L46" s="26">
        <f>IFERROR('pub_output=csv'!H45,"")</f>
        <v>0</v>
      </c>
      <c r="M46" s="26">
        <f>IFERROR('pub_output=csv'!I45,"")</f>
        <v>0</v>
      </c>
      <c r="N46" s="26">
        <f>IFERROR('pub_output=csv'!J45,"")</f>
        <v>0</v>
      </c>
      <c r="O46" s="26">
        <f>IFERROR('pub_output=csv'!K45,"")</f>
        <v>0</v>
      </c>
      <c r="P46" s="14" t="str">
        <f t="shared" si="5"/>
        <v/>
      </c>
      <c r="Q46" s="14" t="str">
        <f t="shared" si="16"/>
        <v/>
      </c>
      <c r="R46" s="14" t="str">
        <f t="shared" si="17"/>
        <v/>
      </c>
      <c r="S46" s="14" t="str">
        <f t="shared" si="6"/>
        <v/>
      </c>
      <c r="T46" s="14" t="str">
        <f t="shared" si="7"/>
        <v/>
      </c>
      <c r="U46" s="14" t="str">
        <f t="shared" si="8"/>
        <v/>
      </c>
      <c r="V46" s="14" t="str">
        <f t="shared" si="9"/>
        <v/>
      </c>
      <c r="W46" s="14" t="str">
        <f t="shared" si="10"/>
        <v/>
      </c>
      <c r="X46" s="14" t="str">
        <f t="shared" si="11"/>
        <v/>
      </c>
      <c r="Y46" s="14" t="str">
        <f t="shared" si="12"/>
        <v/>
      </c>
      <c r="Z46" s="14" t="str">
        <f t="shared" si="13"/>
        <v/>
      </c>
      <c r="AA46" s="14" t="str">
        <f t="shared" si="14"/>
        <v/>
      </c>
      <c r="AB46" s="14">
        <f t="shared" si="15"/>
        <v>0</v>
      </c>
    </row>
    <row r="47" spans="1:28" x14ac:dyDescent="0.3">
      <c r="A47" s="14">
        <f>IFERROR('pub_output=csv'!B46,"")</f>
        <v>0</v>
      </c>
      <c r="B47" s="14" t="str">
        <f t="shared" si="3"/>
        <v/>
      </c>
      <c r="C47" s="13" t="str">
        <f t="shared" si="4"/>
        <v/>
      </c>
      <c r="D47" s="37">
        <f>IFERROR('pub_output=csv'!M46,"")</f>
        <v>0</v>
      </c>
      <c r="E47" s="37">
        <f>IFERROR('pub_output=csv'!L46,"")</f>
        <v>0</v>
      </c>
      <c r="G47" s="26">
        <f>IFERROR('pub_output=csv'!C46,"")</f>
        <v>0</v>
      </c>
      <c r="H47" s="26">
        <f>IFERROR('pub_output=csv'!D46,"")</f>
        <v>0</v>
      </c>
      <c r="I47" s="26">
        <f>IFERROR('pub_output=csv'!E46,"")</f>
        <v>0</v>
      </c>
      <c r="J47" s="26">
        <f>IFERROR('pub_output=csv'!F46,"")</f>
        <v>0</v>
      </c>
      <c r="K47" s="26">
        <f>IFERROR('pub_output=csv'!G46,"")</f>
        <v>0</v>
      </c>
      <c r="L47" s="26">
        <f>IFERROR('pub_output=csv'!H46,"")</f>
        <v>0</v>
      </c>
      <c r="M47" s="26">
        <f>IFERROR('pub_output=csv'!I46,"")</f>
        <v>0</v>
      </c>
      <c r="N47" s="26">
        <f>IFERROR('pub_output=csv'!J46,"")</f>
        <v>0</v>
      </c>
      <c r="O47" s="26">
        <f>IFERROR('pub_output=csv'!K46,"")</f>
        <v>0</v>
      </c>
      <c r="P47" s="14" t="str">
        <f t="shared" si="5"/>
        <v/>
      </c>
      <c r="Q47" s="14" t="str">
        <f t="shared" si="16"/>
        <v/>
      </c>
      <c r="R47" s="14" t="str">
        <f t="shared" si="17"/>
        <v/>
      </c>
      <c r="S47" s="14" t="str">
        <f t="shared" si="6"/>
        <v/>
      </c>
      <c r="T47" s="14" t="str">
        <f t="shared" si="7"/>
        <v/>
      </c>
      <c r="U47" s="14" t="str">
        <f t="shared" si="8"/>
        <v/>
      </c>
      <c r="V47" s="14" t="str">
        <f t="shared" si="9"/>
        <v/>
      </c>
      <c r="W47" s="14" t="str">
        <f t="shared" si="10"/>
        <v/>
      </c>
      <c r="X47" s="14" t="str">
        <f t="shared" si="11"/>
        <v/>
      </c>
      <c r="Y47" s="14" t="str">
        <f t="shared" si="12"/>
        <v/>
      </c>
      <c r="Z47" s="14" t="str">
        <f t="shared" si="13"/>
        <v/>
      </c>
      <c r="AA47" s="14" t="str">
        <f t="shared" si="14"/>
        <v/>
      </c>
      <c r="AB47" s="14">
        <f t="shared" si="15"/>
        <v>0</v>
      </c>
    </row>
    <row r="48" spans="1:28" x14ac:dyDescent="0.3">
      <c r="A48" s="14">
        <f>IFERROR('pub_output=csv'!B47,"")</f>
        <v>0</v>
      </c>
      <c r="B48" s="14" t="str">
        <f t="shared" si="3"/>
        <v/>
      </c>
      <c r="C48" s="13" t="str">
        <f t="shared" si="4"/>
        <v/>
      </c>
      <c r="D48" s="37">
        <f>IFERROR('pub_output=csv'!M47,"")</f>
        <v>0</v>
      </c>
      <c r="E48" s="37">
        <f>IFERROR('pub_output=csv'!L47,"")</f>
        <v>0</v>
      </c>
      <c r="G48" s="26">
        <f>IFERROR('pub_output=csv'!C47,"")</f>
        <v>0</v>
      </c>
      <c r="H48" s="26">
        <f>IFERROR('pub_output=csv'!D47,"")</f>
        <v>0</v>
      </c>
      <c r="I48" s="26">
        <f>IFERROR('pub_output=csv'!E47,"")</f>
        <v>0</v>
      </c>
      <c r="J48" s="26">
        <f>IFERROR('pub_output=csv'!F47,"")</f>
        <v>0</v>
      </c>
      <c r="K48" s="26">
        <f>IFERROR('pub_output=csv'!G47,"")</f>
        <v>0</v>
      </c>
      <c r="L48" s="26">
        <f>IFERROR('pub_output=csv'!H47,"")</f>
        <v>0</v>
      </c>
      <c r="M48" s="26">
        <f>IFERROR('pub_output=csv'!I47,"")</f>
        <v>0</v>
      </c>
      <c r="N48" s="26">
        <f>IFERROR('pub_output=csv'!J47,"")</f>
        <v>0</v>
      </c>
      <c r="O48" s="26">
        <f>IFERROR('pub_output=csv'!K47,"")</f>
        <v>0</v>
      </c>
      <c r="P48" s="14" t="str">
        <f t="shared" si="5"/>
        <v/>
      </c>
      <c r="Q48" s="14" t="str">
        <f t="shared" si="16"/>
        <v/>
      </c>
      <c r="R48" s="14" t="str">
        <f t="shared" si="17"/>
        <v/>
      </c>
      <c r="S48" s="14" t="str">
        <f t="shared" si="6"/>
        <v/>
      </c>
      <c r="T48" s="14" t="str">
        <f t="shared" si="7"/>
        <v/>
      </c>
      <c r="U48" s="14" t="str">
        <f t="shared" si="8"/>
        <v/>
      </c>
      <c r="V48" s="14" t="str">
        <f t="shared" si="9"/>
        <v/>
      </c>
      <c r="W48" s="14" t="str">
        <f t="shared" si="10"/>
        <v/>
      </c>
      <c r="X48" s="14" t="str">
        <f t="shared" si="11"/>
        <v/>
      </c>
      <c r="Y48" s="14" t="str">
        <f t="shared" si="12"/>
        <v/>
      </c>
      <c r="Z48" s="14" t="str">
        <f t="shared" si="13"/>
        <v/>
      </c>
      <c r="AA48" s="14" t="str">
        <f t="shared" si="14"/>
        <v/>
      </c>
      <c r="AB48" s="14">
        <f t="shared" si="15"/>
        <v>0</v>
      </c>
    </row>
    <row r="49" spans="1:28" x14ac:dyDescent="0.3">
      <c r="A49" s="14">
        <f>IFERROR('pub_output=csv'!B48,"")</f>
        <v>0</v>
      </c>
      <c r="B49" s="14" t="str">
        <f t="shared" si="3"/>
        <v/>
      </c>
      <c r="C49" s="13" t="str">
        <f t="shared" si="4"/>
        <v/>
      </c>
      <c r="D49" s="37">
        <f>IFERROR('pub_output=csv'!M48,"")</f>
        <v>0</v>
      </c>
      <c r="E49" s="37">
        <f>IFERROR('pub_output=csv'!L48,"")</f>
        <v>0</v>
      </c>
      <c r="G49" s="26">
        <f>IFERROR('pub_output=csv'!C48,"")</f>
        <v>0</v>
      </c>
      <c r="H49" s="26">
        <f>IFERROR('pub_output=csv'!D48,"")</f>
        <v>0</v>
      </c>
      <c r="I49" s="26">
        <f>IFERROR('pub_output=csv'!E48,"")</f>
        <v>0</v>
      </c>
      <c r="J49" s="26">
        <f>IFERROR('pub_output=csv'!F48,"")</f>
        <v>0</v>
      </c>
      <c r="K49" s="26">
        <f>IFERROR('pub_output=csv'!G48,"")</f>
        <v>0</v>
      </c>
      <c r="L49" s="26">
        <f>IFERROR('pub_output=csv'!H48,"")</f>
        <v>0</v>
      </c>
      <c r="M49" s="26">
        <f>IFERROR('pub_output=csv'!I48,"")</f>
        <v>0</v>
      </c>
      <c r="N49" s="26">
        <f>IFERROR('pub_output=csv'!J48,"")</f>
        <v>0</v>
      </c>
      <c r="O49" s="26">
        <f>IFERROR('pub_output=csv'!K48,"")</f>
        <v>0</v>
      </c>
      <c r="P49" s="14" t="str">
        <f t="shared" si="5"/>
        <v/>
      </c>
      <c r="Q49" s="14" t="str">
        <f t="shared" si="16"/>
        <v/>
      </c>
      <c r="R49" s="14" t="str">
        <f t="shared" si="17"/>
        <v/>
      </c>
      <c r="S49" s="14" t="str">
        <f t="shared" si="6"/>
        <v/>
      </c>
      <c r="T49" s="14" t="str">
        <f t="shared" si="7"/>
        <v/>
      </c>
      <c r="U49" s="14" t="str">
        <f t="shared" si="8"/>
        <v/>
      </c>
      <c r="V49" s="14" t="str">
        <f t="shared" si="9"/>
        <v/>
      </c>
      <c r="W49" s="14" t="str">
        <f t="shared" si="10"/>
        <v/>
      </c>
      <c r="X49" s="14" t="str">
        <f t="shared" si="11"/>
        <v/>
      </c>
      <c r="Y49" s="14" t="str">
        <f t="shared" si="12"/>
        <v/>
      </c>
      <c r="Z49" s="14" t="str">
        <f t="shared" si="13"/>
        <v/>
      </c>
      <c r="AA49" s="14" t="str">
        <f t="shared" si="14"/>
        <v/>
      </c>
      <c r="AB49" s="14">
        <f t="shared" si="15"/>
        <v>0</v>
      </c>
    </row>
    <row r="50" spans="1:28" x14ac:dyDescent="0.3">
      <c r="A50" s="14">
        <f>IFERROR('pub_output=csv'!B49,"")</f>
        <v>0</v>
      </c>
      <c r="B50" s="14" t="str">
        <f t="shared" si="3"/>
        <v/>
      </c>
      <c r="C50" s="13" t="str">
        <f t="shared" si="4"/>
        <v/>
      </c>
      <c r="D50" s="37">
        <f>IFERROR('pub_output=csv'!M49,"")</f>
        <v>0</v>
      </c>
      <c r="E50" s="37">
        <f>IFERROR('pub_output=csv'!L49,"")</f>
        <v>0</v>
      </c>
      <c r="G50" s="26">
        <f>IFERROR('pub_output=csv'!C49,"")</f>
        <v>0</v>
      </c>
      <c r="H50" s="26">
        <f>IFERROR('pub_output=csv'!D49,"")</f>
        <v>0</v>
      </c>
      <c r="I50" s="26">
        <f>IFERROR('pub_output=csv'!E49,"")</f>
        <v>0</v>
      </c>
      <c r="J50" s="26">
        <f>IFERROR('pub_output=csv'!F49,"")</f>
        <v>0</v>
      </c>
      <c r="K50" s="26">
        <f>IFERROR('pub_output=csv'!G49,"")</f>
        <v>0</v>
      </c>
      <c r="L50" s="26">
        <f>IFERROR('pub_output=csv'!H49,"")</f>
        <v>0</v>
      </c>
      <c r="M50" s="26">
        <f>IFERROR('pub_output=csv'!I49,"")</f>
        <v>0</v>
      </c>
      <c r="N50" s="26">
        <f>IFERROR('pub_output=csv'!J49,"")</f>
        <v>0</v>
      </c>
      <c r="O50" s="26">
        <f>IFERROR('pub_output=csv'!K49,"")</f>
        <v>0</v>
      </c>
      <c r="P50" s="14" t="str">
        <f t="shared" si="5"/>
        <v/>
      </c>
      <c r="Q50" s="14" t="str">
        <f t="shared" si="16"/>
        <v/>
      </c>
      <c r="R50" s="14" t="str">
        <f t="shared" si="17"/>
        <v/>
      </c>
      <c r="S50" s="14" t="str">
        <f t="shared" si="6"/>
        <v/>
      </c>
      <c r="T50" s="14" t="str">
        <f t="shared" si="7"/>
        <v/>
      </c>
      <c r="U50" s="14" t="str">
        <f t="shared" si="8"/>
        <v/>
      </c>
      <c r="V50" s="14" t="str">
        <f t="shared" si="9"/>
        <v/>
      </c>
      <c r="W50" s="14" t="str">
        <f t="shared" si="10"/>
        <v/>
      </c>
      <c r="X50" s="14" t="str">
        <f t="shared" si="11"/>
        <v/>
      </c>
      <c r="Y50" s="14" t="str">
        <f t="shared" si="12"/>
        <v/>
      </c>
      <c r="Z50" s="14" t="str">
        <f t="shared" si="13"/>
        <v/>
      </c>
      <c r="AA50" s="14" t="str">
        <f t="shared" si="14"/>
        <v/>
      </c>
      <c r="AB50" s="14">
        <f t="shared" si="15"/>
        <v>0</v>
      </c>
    </row>
    <row r="51" spans="1:28" x14ac:dyDescent="0.3">
      <c r="A51" s="14">
        <f>IFERROR('pub_output=csv'!B50,"")</f>
        <v>0</v>
      </c>
      <c r="B51" s="14" t="str">
        <f t="shared" si="3"/>
        <v/>
      </c>
      <c r="C51" s="13" t="str">
        <f t="shared" si="4"/>
        <v/>
      </c>
      <c r="D51" s="37">
        <f>IFERROR('pub_output=csv'!M50,"")</f>
        <v>0</v>
      </c>
      <c r="E51" s="37">
        <f>IFERROR('pub_output=csv'!L50,"")</f>
        <v>0</v>
      </c>
      <c r="G51" s="26">
        <f>IFERROR('pub_output=csv'!C50,"")</f>
        <v>0</v>
      </c>
      <c r="H51" s="26">
        <f>IFERROR('pub_output=csv'!D50,"")</f>
        <v>0</v>
      </c>
      <c r="I51" s="26">
        <f>IFERROR('pub_output=csv'!E50,"")</f>
        <v>0</v>
      </c>
      <c r="J51" s="26">
        <f>IFERROR('pub_output=csv'!F50,"")</f>
        <v>0</v>
      </c>
      <c r="K51" s="26">
        <f>IFERROR('pub_output=csv'!G50,"")</f>
        <v>0</v>
      </c>
      <c r="L51" s="26">
        <f>IFERROR('pub_output=csv'!H50,"")</f>
        <v>0</v>
      </c>
      <c r="M51" s="26">
        <f>IFERROR('pub_output=csv'!I50,"")</f>
        <v>0</v>
      </c>
      <c r="N51" s="26">
        <f>IFERROR('pub_output=csv'!J50,"")</f>
        <v>0</v>
      </c>
      <c r="O51" s="26">
        <f>IFERROR('pub_output=csv'!K50,"")</f>
        <v>0</v>
      </c>
      <c r="P51" s="14" t="str">
        <f t="shared" si="5"/>
        <v/>
      </c>
      <c r="Q51" s="14" t="str">
        <f t="shared" si="16"/>
        <v/>
      </c>
      <c r="R51" s="14" t="str">
        <f t="shared" si="17"/>
        <v/>
      </c>
      <c r="S51" s="14" t="str">
        <f t="shared" si="6"/>
        <v/>
      </c>
      <c r="T51" s="14" t="str">
        <f t="shared" si="7"/>
        <v/>
      </c>
      <c r="U51" s="14" t="str">
        <f t="shared" si="8"/>
        <v/>
      </c>
      <c r="V51" s="14" t="str">
        <f t="shared" si="9"/>
        <v/>
      </c>
      <c r="W51" s="14" t="str">
        <f t="shared" si="10"/>
        <v/>
      </c>
      <c r="X51" s="14" t="str">
        <f t="shared" si="11"/>
        <v/>
      </c>
      <c r="Y51" s="14" t="str">
        <f t="shared" si="12"/>
        <v/>
      </c>
      <c r="Z51" s="14" t="str">
        <f t="shared" si="13"/>
        <v/>
      </c>
      <c r="AA51" s="14" t="str">
        <f t="shared" si="14"/>
        <v/>
      </c>
      <c r="AB51" s="14">
        <f t="shared" si="15"/>
        <v>0</v>
      </c>
    </row>
    <row r="52" spans="1:28" x14ac:dyDescent="0.3">
      <c r="A52" s="14">
        <f>IFERROR('pub_output=csv'!B51,"")</f>
        <v>0</v>
      </c>
      <c r="B52" s="14" t="str">
        <f t="shared" si="3"/>
        <v/>
      </c>
      <c r="C52" s="13" t="str">
        <f t="shared" si="4"/>
        <v/>
      </c>
      <c r="D52" s="37">
        <f>IFERROR('pub_output=csv'!M51,"")</f>
        <v>0</v>
      </c>
      <c r="E52" s="37">
        <f>IFERROR('pub_output=csv'!L51,"")</f>
        <v>0</v>
      </c>
      <c r="G52" s="26">
        <f>IFERROR('pub_output=csv'!C51,"")</f>
        <v>0</v>
      </c>
      <c r="H52" s="26">
        <f>IFERROR('pub_output=csv'!D51,"")</f>
        <v>0</v>
      </c>
      <c r="I52" s="26">
        <f>IFERROR('pub_output=csv'!E51,"")</f>
        <v>0</v>
      </c>
      <c r="J52" s="26">
        <f>IFERROR('pub_output=csv'!F51,"")</f>
        <v>0</v>
      </c>
      <c r="K52" s="26">
        <f>IFERROR('pub_output=csv'!G51,"")</f>
        <v>0</v>
      </c>
      <c r="L52" s="26">
        <f>IFERROR('pub_output=csv'!H51,"")</f>
        <v>0</v>
      </c>
      <c r="M52" s="26">
        <f>IFERROR('pub_output=csv'!I51,"")</f>
        <v>0</v>
      </c>
      <c r="N52" s="26">
        <f>IFERROR('pub_output=csv'!J51,"")</f>
        <v>0</v>
      </c>
      <c r="O52" s="26">
        <f>IFERROR('pub_output=csv'!K51,"")</f>
        <v>0</v>
      </c>
      <c r="P52" s="14" t="str">
        <f t="shared" si="5"/>
        <v/>
      </c>
      <c r="Q52" s="14" t="str">
        <f t="shared" si="16"/>
        <v/>
      </c>
      <c r="R52" s="14" t="str">
        <f t="shared" si="17"/>
        <v/>
      </c>
      <c r="S52" s="14" t="str">
        <f t="shared" ref="S52:S53" si="18">IF(G52=0,"",G52)</f>
        <v/>
      </c>
      <c r="T52" s="14" t="str">
        <f t="shared" ref="T52:T53" si="19">IF(H52=0,"",H52)</f>
        <v/>
      </c>
      <c r="U52" s="14" t="str">
        <f t="shared" ref="U52:U53" si="20">IF(I52=0,"",I52)</f>
        <v/>
      </c>
      <c r="V52" s="14" t="str">
        <f t="shared" ref="V52:V53" si="21">IF(J52=0,"",J52)</f>
        <v/>
      </c>
      <c r="W52" s="14" t="str">
        <f t="shared" ref="W52:W53" si="22">IF(K52=0,"",K52)</f>
        <v/>
      </c>
      <c r="X52" s="14" t="str">
        <f t="shared" ref="X52:X53" si="23">IF(L52=0,"",L52)</f>
        <v/>
      </c>
      <c r="Y52" s="14" t="str">
        <f t="shared" ref="Y52:Y53" si="24">IF(M52=0,"",M52)</f>
        <v/>
      </c>
      <c r="Z52" s="14" t="str">
        <f t="shared" ref="Z52:Z53" si="25">IF(N52=0,"",N52)</f>
        <v/>
      </c>
      <c r="AA52" s="14" t="str">
        <f t="shared" ref="AA52:AA53" si="26">IF(O52=0,"",O52)</f>
        <v/>
      </c>
    </row>
    <row r="53" spans="1:28" x14ac:dyDescent="0.3">
      <c r="A53" s="14">
        <f>IFERROR('pub_output=csv'!B52,"")</f>
        <v>0</v>
      </c>
      <c r="B53" s="14" t="str">
        <f t="shared" si="3"/>
        <v/>
      </c>
      <c r="C53" s="13" t="str">
        <f t="shared" si="4"/>
        <v/>
      </c>
      <c r="D53" s="37">
        <f>IFERROR('pub_output=csv'!M52,"")</f>
        <v>0</v>
      </c>
      <c r="E53" s="37">
        <f>IFERROR('pub_output=csv'!L52,"")</f>
        <v>0</v>
      </c>
      <c r="G53" s="26">
        <f>IFERROR('pub_output=csv'!C52,"")</f>
        <v>0</v>
      </c>
      <c r="H53" s="26">
        <f>IFERROR('pub_output=csv'!D52,"")</f>
        <v>0</v>
      </c>
      <c r="I53" s="26">
        <f>IFERROR('pub_output=csv'!E52,"")</f>
        <v>0</v>
      </c>
      <c r="J53" s="26">
        <f>IFERROR('pub_output=csv'!F52,"")</f>
        <v>0</v>
      </c>
      <c r="K53" s="26">
        <f>IFERROR('pub_output=csv'!G52,"")</f>
        <v>0</v>
      </c>
      <c r="L53" s="26">
        <f>IFERROR('pub_output=csv'!H52,"")</f>
        <v>0</v>
      </c>
      <c r="M53" s="26">
        <f>IFERROR('pub_output=csv'!I52,"")</f>
        <v>0</v>
      </c>
      <c r="N53" s="26">
        <f>IFERROR('pub_output=csv'!J52,"")</f>
        <v>0</v>
      </c>
      <c r="O53" s="26">
        <f>IFERROR('pub_output=csv'!K52,"")</f>
        <v>0</v>
      </c>
      <c r="P53" s="14" t="str">
        <f t="shared" si="5"/>
        <v/>
      </c>
      <c r="Q53" s="14" t="str">
        <f t="shared" si="16"/>
        <v/>
      </c>
      <c r="R53" s="14" t="str">
        <f t="shared" si="17"/>
        <v/>
      </c>
      <c r="S53" s="14" t="str">
        <f t="shared" si="18"/>
        <v/>
      </c>
      <c r="T53" s="14" t="str">
        <f t="shared" si="19"/>
        <v/>
      </c>
      <c r="U53" s="14" t="str">
        <f t="shared" si="20"/>
        <v/>
      </c>
      <c r="V53" s="14" t="str">
        <f t="shared" si="21"/>
        <v/>
      </c>
      <c r="W53" s="14" t="str">
        <f t="shared" si="22"/>
        <v/>
      </c>
      <c r="X53" s="14" t="str">
        <f t="shared" si="23"/>
        <v/>
      </c>
      <c r="Y53" s="14" t="str">
        <f t="shared" si="24"/>
        <v/>
      </c>
      <c r="Z53" s="14" t="str">
        <f t="shared" si="25"/>
        <v/>
      </c>
      <c r="AA53" s="14" t="str">
        <f t="shared" si="26"/>
        <v/>
      </c>
    </row>
  </sheetData>
  <autoFilter ref="C4:P5" xr:uid="{00000000-0009-0000-0000-000001000000}">
    <sortState xmlns:xlrd2="http://schemas.microsoft.com/office/spreadsheetml/2017/richdata2" ref="C7:G127">
      <sortCondition ref="C4:C5"/>
    </sortState>
  </autoFilter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a 7 d 4 3 1 f - d c 4 8 - 4 1 9 8 - a b c 7 - 2 c e 4 b 0 2 3 6 6 d 4 "   x m l n s = " h t t p : / / s c h e m a s . m i c r o s o f t . c o m / D a t a M a s h u p " > A A A A A I Y E A A B Q S w M E F A A C A A g A U 2 i M V F O x x z a k A A A A 9 Q A A A B I A H A B D b 2 5 m a W c v U G F j a 2 F n Z S 5 4 b W w g o h g A K K A U A A A A A A A A A A A A A A A A A A A A A A A A A A A A h Y 9 L D o I w G I S v Q r q n R Y w G y U 9 Z u J X E a D R u m 1 K h E Y r p w 3 I 3 F x 7 J K 4 h R 1 J 3 L m W 8 m m b l f b 5 D 3 b R N c h D a y U x m a 4 A g F Q v G u l K r K k L P H M E E 5 h T X j J 1 a J Y A g r k / Z G Z q i 2 9 p w S 4 r 3 H f o o 7 X Z E 4 i i b k U K y 2 v B Y t C 6 U y l i k u 0 K d V / m 8 h C v v X G B r j R Y J n 8 2 E S k N G D Q q o v j w f 2 p D 8 m L F 1 j n R Z U u 3 C z A z J K I O 8 L 9 A F Q S w M E F A A C A A g A U 2 i M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N o j F S x Y H b k g A E A A O s C A A A T A B w A R m 9 y b X V s Y X M v U 2 V j d G l v b j E u b S C i G A A o o B Q A A A A A A A A A A A A A A A A A A A A A A A A A A A C N k d t K w 0 A Q h u 8 L f Y c l v W k h T R q t t b U E s f G A o N D S a k U R a Z J p G k y y I T t J P d A L v f H C F / B F x C o e X m H 7 R m 4 p I h Y W X F h 2 + P 4 d d v 5 / G T j o 0 4 h 0 F 6 f R z O f y O T Y a J O C S g h K n 9 i Z N M U 7 R d F i m E J M E g P k c E Y s / z e 5 m 9 / x z 9 s A / + J S / C c 1 i m b Z N n T S E C I t 9 s D W L R i h q V l R G i D H b 0 H W X O k z z K P U C 0 B w a 6 i x O Y O C y E Q A y 3 d V B X 2 l v W S d l I + t 4 Y z z J 7 O z q w E 3 X K X h 9 5 g V h / w i H 5 f p u q w U 2 7 G W t 4 5 6 7 6 2 8 N b 2 4 q T n X / 8 s I 6 P G 0 n M D 6 0 G 9 W G p y + N X l L P t i H w Q x 8 h M R V V U Y l F g z S M m G m s q m Q n c q j r R 5 5 Z W 6 t U D J V 0 U o r Q x e s A z N 9 S E / 7 O S + r C f k H h T / y F v / N n Y X + + P 2 a P / J W I R K b 8 a x 5 U b 2 C L l l 4 y i N i Q J u H i t d 5 1 D K y 4 H J 1 6 e 6 s s d E P M h e I O Q b j C i U p + + I q E r 0 p 4 V c L X J L w m 4 e s S X p f w h o Q b F Z k g c 2 z I L B t / P U 9 K + Z w f / e d P m t 9 Q S w E C L Q A U A A I A C A B T a I x U U 7 H H N q Q A A A D 1 A A A A E g A A A A A A A A A A A A A A A A A A A A A A Q 2 9 u Z m l n L 1 B h Y 2 t h Z 2 U u e G 1 s U E s B A i 0 A F A A C A A g A U 2 i M V A / K 6 a u k A A A A 6 Q A A A B M A A A A A A A A A A A A A A A A A 8 A A A A F t D b 2 5 0 Z W 5 0 X 1 R 5 c G V z X S 5 4 b W x Q S w E C L Q A U A A I A C A B T a I x U s W B 2 5 I A B A A D r A g A A E w A A A A A A A A A A A A A A A A D h A Q A A R m 9 y b X V s Y X M v U 2 V j d G l v b j E u b V B L B Q Y A A A A A A w A D A M I A A A C u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Q E A A A A A A A A C 4 Q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w d W I l M 0 Z v d X R w d X Q l M 0 R j c 3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w d W J f b 3 V 0 c H V 0 X 2 N z d i I g L z 4 8 R W 5 0 c n k g V H l w Z T 0 i R m l s b G V k Q 2 9 t c G x l d G V S Z X N 1 b H R U b 1 d v c m t z a G V l d C I g V m F s d W U 9 I m w x I i A v P j x F b n R y e S B U e X B l P S J R d W V y e U l E I i B W Y W x 1 Z T 0 i c z N m N W Q 1 O T c 2 L T J l N G M t N G M 0 Z i 1 h O D A 5 L T V l Z T c 0 Y 2 V m M D d m N S I g L z 4 8 R W 5 0 c n k g V H l w Z T 0 i R m l s b E x h c 3 R V c G R h d G V k I i B W Y W x 1 Z T 0 i Z D I w M j I t M D Q t M T J U M T A 6 M D I 6 M z g u N T U 5 M D k 2 N l o i I C 8 + P E V u d H J 5 I F R 5 c G U 9 I k Z p b G x F c n J v c k N v d W 5 0 I i B W Y W x 1 Z T 0 i b D A i I C 8 + P E V u d H J 5 I F R 5 c G U 9 I k Z p b G x D b 2 x 1 b W 5 U e X B l c y I g V m F s d W U 9 I n N C Z 1 l H Q m d Z R 0 J n W U d C Z 1 l H Q m c 9 P S I g L z 4 8 R W 5 0 c n k g V H l w Z T 0 i R m l s b E V y c m 9 y Q 2 9 k Z S I g V m F s d W U 9 I n N V b m t u b 3 d u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X S I g L z 4 8 R W 5 0 c n k g V H l w Z T 0 i R m l s b E N v d W 5 0 I i B W Y W x 1 Z T 0 i b D M z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W I / b 3 V 0 c H V 0 P W N z d i 9 B d X R v U m V t b 3 Z l Z E N v b H V t b n M x L n t D b 2 x 1 b W 4 x L D B 9 J n F 1 b 3 Q 7 L C Z x d W 9 0 O 1 N l Y 3 R p b 2 4 x L 3 B 1 Y j 9 v d X R w d X Q 9 Y 3 N 2 L 0 F 1 d G 9 S Z W 1 v d m V k Q 2 9 s d W 1 u c z E u e 0 N v b H V t b j I s M X 0 m c X V v d D s s J n F 1 b 3 Q 7 U 2 V j d G l v b j E v c H V i P 2 9 1 d H B 1 d D 1 j c 3 Y v Q X V 0 b 1 J l b W 9 2 Z W R D b 2 x 1 b W 5 z M S 5 7 Q 2 9 s d W 1 u M y w y f S Z x d W 9 0 O y w m c X V v d D t T Z W N 0 a W 9 u M S 9 w d W I / b 3 V 0 c H V 0 P W N z d i 9 B d X R v U m V t b 3 Z l Z E N v b H V t b n M x L n t D b 2 x 1 b W 4 0 L D N 9 J n F 1 b 3 Q 7 L C Z x d W 9 0 O 1 N l Y 3 R p b 2 4 x L 3 B 1 Y j 9 v d X R w d X Q 9 Y 3 N 2 L 0 F 1 d G 9 S Z W 1 v d m V k Q 2 9 s d W 1 u c z E u e 0 N v b H V t b j U s N H 0 m c X V v d D s s J n F 1 b 3 Q 7 U 2 V j d G l v b j E v c H V i P 2 9 1 d H B 1 d D 1 j c 3 Y v Q X V 0 b 1 J l b W 9 2 Z W R D b 2 x 1 b W 5 z M S 5 7 Q 2 9 s d W 1 u N i w 1 f S Z x d W 9 0 O y w m c X V v d D t T Z W N 0 a W 9 u M S 9 w d W I / b 3 V 0 c H V 0 P W N z d i 9 B d X R v U m V t b 3 Z l Z E N v b H V t b n M x L n t D b 2 x 1 b W 4 3 L D Z 9 J n F 1 b 3 Q 7 L C Z x d W 9 0 O 1 N l Y 3 R p b 2 4 x L 3 B 1 Y j 9 v d X R w d X Q 9 Y 3 N 2 L 0 F 1 d G 9 S Z W 1 v d m V k Q 2 9 s d W 1 u c z E u e 0 N v b H V t b j g s N 3 0 m c X V v d D s s J n F 1 b 3 Q 7 U 2 V j d G l v b j E v c H V i P 2 9 1 d H B 1 d D 1 j c 3 Y v Q X V 0 b 1 J l b W 9 2 Z W R D b 2 x 1 b W 5 z M S 5 7 Q 2 9 s d W 1 u O S w 4 f S Z x d W 9 0 O y w m c X V v d D t T Z W N 0 a W 9 u M S 9 w d W I / b 3 V 0 c H V 0 P W N z d i 9 B d X R v U m V t b 3 Z l Z E N v b H V t b n M x L n t D b 2 x 1 b W 4 x M C w 5 f S Z x d W 9 0 O y w m c X V v d D t T Z W N 0 a W 9 u M S 9 w d W I / b 3 V 0 c H V 0 P W N z d i 9 B d X R v U m V t b 3 Z l Z E N v b H V t b n M x L n t D b 2 x 1 b W 4 x M S w x M H 0 m c X V v d D s s J n F 1 b 3 Q 7 U 2 V j d G l v b j E v c H V i P 2 9 1 d H B 1 d D 1 j c 3 Y v Q X V 0 b 1 J l b W 9 2 Z W R D b 2 x 1 b W 5 z M S 5 7 Q 2 9 s d W 1 u M T I s M T F 9 J n F 1 b 3 Q 7 L C Z x d W 9 0 O 1 N l Y 3 R p b 2 4 x L 3 B 1 Y j 9 v d X R w d X Q 9 Y 3 N 2 L 0 F 1 d G 9 S Z W 1 v d m V k Q 2 9 s d W 1 u c z E u e 0 N v b H V t b j E z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c H V i P 2 9 1 d H B 1 d D 1 j c 3 Y v Q X V 0 b 1 J l b W 9 2 Z W R D b 2 x 1 b W 5 z M S 5 7 Q 2 9 s d W 1 u M S w w f S Z x d W 9 0 O y w m c X V v d D t T Z W N 0 a W 9 u M S 9 w d W I / b 3 V 0 c H V 0 P W N z d i 9 B d X R v U m V t b 3 Z l Z E N v b H V t b n M x L n t D b 2 x 1 b W 4 y L D F 9 J n F 1 b 3 Q 7 L C Z x d W 9 0 O 1 N l Y 3 R p b 2 4 x L 3 B 1 Y j 9 v d X R w d X Q 9 Y 3 N 2 L 0 F 1 d G 9 S Z W 1 v d m V k Q 2 9 s d W 1 u c z E u e 0 N v b H V t b j M s M n 0 m c X V v d D s s J n F 1 b 3 Q 7 U 2 V j d G l v b j E v c H V i P 2 9 1 d H B 1 d D 1 j c 3 Y v Q X V 0 b 1 J l b W 9 2 Z W R D b 2 x 1 b W 5 z M S 5 7 Q 2 9 s d W 1 u N C w z f S Z x d W 9 0 O y w m c X V v d D t T Z W N 0 a W 9 u M S 9 w d W I / b 3 V 0 c H V 0 P W N z d i 9 B d X R v U m V t b 3 Z l Z E N v b H V t b n M x L n t D b 2 x 1 b W 4 1 L D R 9 J n F 1 b 3 Q 7 L C Z x d W 9 0 O 1 N l Y 3 R p b 2 4 x L 3 B 1 Y j 9 v d X R w d X Q 9 Y 3 N 2 L 0 F 1 d G 9 S Z W 1 v d m V k Q 2 9 s d W 1 u c z E u e 0 N v b H V t b j Y s N X 0 m c X V v d D s s J n F 1 b 3 Q 7 U 2 V j d G l v b j E v c H V i P 2 9 1 d H B 1 d D 1 j c 3 Y v Q X V 0 b 1 J l b W 9 2 Z W R D b 2 x 1 b W 5 z M S 5 7 Q 2 9 s d W 1 u N y w 2 f S Z x d W 9 0 O y w m c X V v d D t T Z W N 0 a W 9 u M S 9 w d W I / b 3 V 0 c H V 0 P W N z d i 9 B d X R v U m V t b 3 Z l Z E N v b H V t b n M x L n t D b 2 x 1 b W 4 4 L D d 9 J n F 1 b 3 Q 7 L C Z x d W 9 0 O 1 N l Y 3 R p b 2 4 x L 3 B 1 Y j 9 v d X R w d X Q 9 Y 3 N 2 L 0 F 1 d G 9 S Z W 1 v d m V k Q 2 9 s d W 1 u c z E u e 0 N v b H V t b j k s O H 0 m c X V v d D s s J n F 1 b 3 Q 7 U 2 V j d G l v b j E v c H V i P 2 9 1 d H B 1 d D 1 j c 3 Y v Q X V 0 b 1 J l b W 9 2 Z W R D b 2 x 1 b W 5 z M S 5 7 Q 2 9 s d W 1 u M T A s O X 0 m c X V v d D s s J n F 1 b 3 Q 7 U 2 V j d G l v b j E v c H V i P 2 9 1 d H B 1 d D 1 j c 3 Y v Q X V 0 b 1 J l b W 9 2 Z W R D b 2 x 1 b W 5 z M S 5 7 Q 2 9 s d W 1 u M T E s M T B 9 J n F 1 b 3 Q 7 L C Z x d W 9 0 O 1 N l Y 3 R p b 2 4 x L 3 B 1 Y j 9 v d X R w d X Q 9 Y 3 N 2 L 0 F 1 d G 9 S Z W 1 v d m V k Q 2 9 s d W 1 u c z E u e 0 N v b H V t b j E y L D E x f S Z x d W 9 0 O y w m c X V v d D t T Z W N 0 a W 9 u M S 9 w d W I / b 3 V 0 c H V 0 P W N z d i 9 B d X R v U m V t b 3 Z l Z E N v b H V t b n M x L n t D b 2 x 1 b W 4 x M y w x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B 1 Y i U z R m 9 1 d H B 1 d C U z R G N z d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W I l M 0 Z v d X R w d X Q l M 0 R j c 3 Y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K U S 6 Q T 2 m e p I k V h j G + w i n h o A A A A A A g A A A A A A E G Y A A A A B A A A g A A A A l u 9 U k S l p s y 5 x + h Y X 7 y K e D A / v 3 N 6 z w N Q I 8 q / 8 T W J Q R N I A A A A A D o A A A A A C A A A g A A A A u g e c E + o P q 7 K 7 w 6 p o n w B N D Y q 0 r L b c k A 7 B s A h N O S G q 4 B l Q A A A A 4 w w U + y 4 u w 2 H 9 9 U b F N + G 6 C a Y R 9 4 8 Z b 9 s G f P 7 8 h n l F b X Q X + u k Y 7 X Q j R t 6 8 1 v x 5 e c I y I q w 2 l o O P k B 3 S C I B M D u y y V q t x O v P l g G 6 F m D z P K v 5 7 1 Z Z A A A A A p J x K / 9 i 2 i 9 m Q 3 V 0 5 9 C B 2 9 Z h G U A 0 l u j B T K O p F 7 E a 9 p B z l I 4 P A I r o n 6 L K m P 1 0 5 b 0 + u 8 I M z t j U S l b d 7 / Y r d A O d G h Q = = < / D a t a M a s h u p > 
</file>

<file path=customXml/itemProps1.xml><?xml version="1.0" encoding="utf-8"?>
<ds:datastoreItem xmlns:ds="http://schemas.openxmlformats.org/officeDocument/2006/customXml" ds:itemID="{EFEB3EC7-A512-4960-A0CD-56597A044AD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заявка</vt:lpstr>
      <vt:lpstr>pub_output=csv</vt:lpstr>
      <vt:lpstr>сервисный</vt:lpstr>
      <vt:lpstr>заявка!Область_печати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Galkin</cp:lastModifiedBy>
  <dcterms:created xsi:type="dcterms:W3CDTF">2021-05-12T06:02:33Z</dcterms:created>
  <dcterms:modified xsi:type="dcterms:W3CDTF">2022-04-12T10:02:47Z</dcterms:modified>
</cp:coreProperties>
</file>